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ulina\Desktop\PO 1er Sem26\PO 1er Sem26\Propuestas 1° Sem2026\Fichas 90 días\Fichas 90 dias (PO 1°Sem26)\Ferias\516 - 510\"/>
    </mc:Choice>
  </mc:AlternateContent>
  <xr:revisionPtr revIDLastSave="0" documentId="13_ncr:1_{6A073DF2-5E9A-45B5-B4FE-77B42D575AD2}" xr6:coauthVersionLast="47" xr6:coauthVersionMax="47" xr10:uidLastSave="{00000000-0000-0000-0000-000000000000}"/>
  <bookViews>
    <workbookView xWindow="-120" yWindow="-120" windowWidth="29040" windowHeight="15840" tabRatio="852" xr2:uid="{00000000-000D-0000-FFFF-FFFF00000000}"/>
  </bookViews>
  <sheets>
    <sheet name="2" sheetId="1" r:id="rId1"/>
    <sheet name="3" sheetId="2" r:id="rId2"/>
    <sheet name="4" sheetId="3" r:id="rId3"/>
    <sheet name="5" sheetId="4" r:id="rId4"/>
    <sheet name="6" sheetId="5" r:id="rId5"/>
    <sheet name="7" sheetId="6" r:id="rId6"/>
    <sheet name="8" sheetId="7" r:id="rId7"/>
    <sheet name="9" sheetId="8" r:id="rId8"/>
    <sheet name="10" sheetId="10" r:id="rId9"/>
    <sheet name="11" sheetId="11" r:id="rId10"/>
    <sheet name="12" sheetId="12" r:id="rId11"/>
    <sheet name="13" sheetId="13" r:id="rId12"/>
    <sheet name="14" sheetId="14" r:id="rId13"/>
    <sheet name="15" sheetId="15" r:id="rId14"/>
    <sheet name="16" sheetId="16" r:id="rId15"/>
    <sheet name="17" sheetId="24" r:id="rId16"/>
    <sheet name="18" sheetId="17" r:id="rId17"/>
    <sheet name="19" sheetId="25" r:id="rId18"/>
    <sheet name="20" sheetId="18" r:id="rId19"/>
    <sheet name="21" sheetId="19" r:id="rId20"/>
    <sheet name="22" sheetId="20" r:id="rId21"/>
    <sheet name="23" sheetId="21" r:id="rId22"/>
    <sheet name="26" sheetId="22" r:id="rId23"/>
    <sheet name="27" sheetId="23" r:id="rId24"/>
  </sheets>
  <definedNames>
    <definedName name="_xlnm._FilterDatabase" localSheetId="14" hidden="1">'16'!$A$3:$G$3</definedName>
    <definedName name="_xlnm._FilterDatabase" localSheetId="16" hidden="1">'18'!$A$3:$G$278</definedName>
    <definedName name="_xlnm._FilterDatabase" localSheetId="1" hidden="1">'3'!$A$6:$P$12</definedName>
    <definedName name="_xlnm._FilterDatabase" localSheetId="2" hidden="1">'4'!$A$6:$N$12</definedName>
    <definedName name="_xlnm._FilterDatabase" localSheetId="3" hidden="1">'5'!#REF!</definedName>
    <definedName name="_xlnm._FilterDatabase" localSheetId="4" hidden="1">'6'!#REF!</definedName>
    <definedName name="_xlnm._FilterDatabase" localSheetId="6" hidden="1">'7'!$A$4:$L$8</definedName>
    <definedName name="_Toc426486436" localSheetId="14">'16'!$A$1</definedName>
    <definedName name="_Toc426486437" localSheetId="20">'22'!$A$1</definedName>
    <definedName name="_Toc426486438" localSheetId="22">'26'!$B$1</definedName>
    <definedName name="_Toc426486439" localSheetId="23">'27'!#REF!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N18" i="5" l="1"/>
  <c r="M18" i="5"/>
  <c r="L18" i="5"/>
  <c r="K18" i="5"/>
  <c r="J18" i="5"/>
  <c r="I18" i="5"/>
  <c r="H18" i="5"/>
  <c r="G18" i="5"/>
  <c r="F18" i="5"/>
  <c r="E18" i="5"/>
  <c r="D18" i="5"/>
  <c r="C18" i="5"/>
  <c r="B17" i="5"/>
  <c r="B18" i="5" s="1"/>
  <c r="N24" i="4"/>
  <c r="M24" i="4"/>
  <c r="L24" i="4"/>
  <c r="K24" i="4"/>
  <c r="J24" i="4"/>
  <c r="I24" i="4"/>
  <c r="H24" i="4"/>
  <c r="G24" i="4"/>
  <c r="F24" i="4"/>
  <c r="E24" i="4"/>
  <c r="D24" i="4"/>
  <c r="C24" i="4"/>
  <c r="N23" i="4"/>
  <c r="M23" i="4"/>
  <c r="L23" i="4"/>
  <c r="K23" i="4"/>
  <c r="J23" i="4"/>
  <c r="I23" i="4"/>
  <c r="H23" i="4"/>
  <c r="G23" i="4"/>
  <c r="F23" i="4"/>
  <c r="E23" i="4"/>
  <c r="D23" i="4"/>
  <c r="C23" i="4"/>
  <c r="B22" i="4"/>
  <c r="B24" i="4" s="1"/>
  <c r="B21" i="4"/>
  <c r="B23" i="4" s="1"/>
  <c r="Z34" i="3"/>
  <c r="Y34" i="3"/>
  <c r="X34" i="3"/>
  <c r="W34" i="3"/>
  <c r="V34" i="3"/>
  <c r="U34" i="3"/>
  <c r="T34" i="3"/>
  <c r="S34" i="3"/>
  <c r="Z33" i="3"/>
  <c r="Y33" i="3"/>
  <c r="X33" i="3"/>
  <c r="W33" i="3"/>
  <c r="V33" i="3"/>
  <c r="U33" i="3"/>
  <c r="T33" i="3"/>
  <c r="S33" i="3"/>
  <c r="AA23" i="3"/>
  <c r="Z23" i="3"/>
  <c r="Y23" i="3"/>
  <c r="X23" i="3"/>
  <c r="W23" i="3"/>
  <c r="V23" i="3"/>
  <c r="U23" i="3"/>
  <c r="T23" i="3"/>
  <c r="S23" i="3"/>
  <c r="AA22" i="3"/>
  <c r="Z22" i="3"/>
  <c r="Y22" i="3"/>
  <c r="X22" i="3"/>
  <c r="W22" i="3"/>
  <c r="V22" i="3"/>
  <c r="U22" i="3"/>
  <c r="T22" i="3"/>
  <c r="S22" i="3"/>
  <c r="AD12" i="3"/>
  <c r="AC12" i="3"/>
  <c r="AB12" i="3"/>
  <c r="AA12" i="3"/>
  <c r="Z12" i="3"/>
  <c r="Y12" i="3"/>
  <c r="X12" i="3"/>
  <c r="W12" i="3"/>
  <c r="V12" i="3"/>
  <c r="U12" i="3"/>
  <c r="T12" i="3"/>
  <c r="S12" i="3"/>
  <c r="AD11" i="3"/>
  <c r="AC11" i="3"/>
  <c r="AB11" i="3"/>
  <c r="AA11" i="3"/>
  <c r="Z11" i="3"/>
  <c r="Y11" i="3"/>
  <c r="X11" i="3"/>
  <c r="W11" i="3"/>
  <c r="V11" i="3"/>
  <c r="U11" i="3"/>
  <c r="T11" i="3"/>
  <c r="S11" i="3"/>
  <c r="R8" i="3"/>
  <c r="R10" i="3" s="1"/>
  <c r="R12" i="3" s="1"/>
  <c r="R19" i="3" s="1"/>
  <c r="R7" i="3"/>
  <c r="R9" i="3" s="1"/>
  <c r="R11" i="3" s="1"/>
  <c r="R18" i="3" s="1"/>
  <c r="Z34" i="2"/>
  <c r="Y34" i="2"/>
  <c r="X34" i="2"/>
  <c r="W34" i="2"/>
  <c r="V34" i="2"/>
  <c r="U34" i="2"/>
  <c r="T34" i="2"/>
  <c r="S34" i="2"/>
  <c r="Z33" i="2"/>
  <c r="Y33" i="2"/>
  <c r="X33" i="2"/>
  <c r="W33" i="2"/>
  <c r="V33" i="2"/>
  <c r="U33" i="2"/>
  <c r="T33" i="2"/>
  <c r="S33" i="2"/>
  <c r="AA23" i="2"/>
  <c r="Z23" i="2"/>
  <c r="Y23" i="2"/>
  <c r="X23" i="2"/>
  <c r="W23" i="2"/>
  <c r="V23" i="2"/>
  <c r="U23" i="2"/>
  <c r="T23" i="2"/>
  <c r="S23" i="2"/>
  <c r="AA22" i="2"/>
  <c r="Z22" i="2"/>
  <c r="Y22" i="2"/>
  <c r="X22" i="2"/>
  <c r="W22" i="2"/>
  <c r="V22" i="2"/>
  <c r="U22" i="2"/>
  <c r="T22" i="2"/>
  <c r="S22" i="2"/>
  <c r="R19" i="2"/>
  <c r="R30" i="2" s="1"/>
  <c r="R18" i="2"/>
  <c r="R29" i="2" s="1"/>
  <c r="AD12" i="2"/>
  <c r="AC12" i="2"/>
  <c r="AB12" i="2"/>
  <c r="AA12" i="2"/>
  <c r="Z12" i="2"/>
  <c r="Y12" i="2"/>
  <c r="X12" i="2"/>
  <c r="W12" i="2"/>
  <c r="V12" i="2"/>
  <c r="U12" i="2"/>
  <c r="T12" i="2"/>
  <c r="S12" i="2"/>
  <c r="AD11" i="2"/>
  <c r="AC11" i="2"/>
  <c r="AB11" i="2"/>
  <c r="AA11" i="2"/>
  <c r="Z11" i="2"/>
  <c r="Y11" i="2"/>
  <c r="X11" i="2"/>
  <c r="W11" i="2"/>
  <c r="V11" i="2"/>
  <c r="U11" i="2"/>
  <c r="T11" i="2"/>
  <c r="S11" i="2"/>
  <c r="R10" i="2"/>
  <c r="R21" i="2" s="1"/>
  <c r="R32" i="2" s="1"/>
  <c r="R9" i="2"/>
  <c r="R11" i="2" s="1"/>
  <c r="R22" i="2" s="1"/>
  <c r="R33" i="2" s="1"/>
  <c r="H22" i="1"/>
  <c r="H21" i="1"/>
  <c r="H20" i="1"/>
  <c r="I11" i="1"/>
  <c r="H11" i="1"/>
  <c r="I10" i="1"/>
  <c r="H10" i="1"/>
  <c r="C12" i="2"/>
  <c r="D12" i="2"/>
  <c r="E12" i="2"/>
  <c r="F12" i="2"/>
  <c r="G12" i="2"/>
  <c r="H12" i="2"/>
  <c r="I12" i="2"/>
  <c r="J12" i="2"/>
  <c r="K12" i="2"/>
  <c r="L12" i="2"/>
  <c r="M12" i="2"/>
  <c r="N12" i="2"/>
  <c r="D11" i="2"/>
  <c r="E11" i="2"/>
  <c r="F11" i="2"/>
  <c r="G11" i="2"/>
  <c r="H11" i="2"/>
  <c r="I11" i="2"/>
  <c r="J11" i="2"/>
  <c r="K11" i="2"/>
  <c r="L11" i="2"/>
  <c r="M11" i="2"/>
  <c r="N11" i="2"/>
  <c r="C12" i="3"/>
  <c r="D12" i="3"/>
  <c r="E12" i="3"/>
  <c r="F12" i="3"/>
  <c r="G12" i="3"/>
  <c r="H12" i="3"/>
  <c r="I12" i="3"/>
  <c r="J12" i="3"/>
  <c r="K12" i="3"/>
  <c r="L12" i="3"/>
  <c r="M12" i="3"/>
  <c r="N12" i="3"/>
  <c r="D11" i="3"/>
  <c r="E11" i="3"/>
  <c r="F11" i="3"/>
  <c r="G11" i="3"/>
  <c r="H11" i="3"/>
  <c r="I11" i="3"/>
  <c r="J11" i="3"/>
  <c r="K11" i="3"/>
  <c r="L11" i="3"/>
  <c r="M11" i="3"/>
  <c r="N11" i="3"/>
  <c r="R21" i="3" l="1"/>
  <c r="R30" i="3"/>
  <c r="R29" i="3"/>
  <c r="R20" i="3"/>
  <c r="R20" i="2"/>
  <c r="R31" i="2" s="1"/>
  <c r="R12" i="2"/>
  <c r="R23" i="2" s="1"/>
  <c r="R34" i="2" s="1"/>
  <c r="B8" i="5"/>
  <c r="C11" i="1"/>
  <c r="D11" i="1"/>
  <c r="D10" i="1"/>
  <c r="C10" i="1"/>
  <c r="R31" i="3" l="1"/>
  <c r="R22" i="3"/>
  <c r="R33" i="3" s="1"/>
  <c r="R32" i="3"/>
  <c r="R23" i="3"/>
  <c r="R34" i="3" s="1"/>
  <c r="D11" i="4"/>
  <c r="E11" i="4"/>
  <c r="F11" i="4"/>
  <c r="G11" i="4"/>
  <c r="H11" i="4"/>
  <c r="I11" i="4"/>
  <c r="J11" i="4"/>
  <c r="K11" i="4"/>
  <c r="L11" i="4"/>
  <c r="M11" i="4"/>
  <c r="N11" i="4"/>
  <c r="D12" i="4"/>
  <c r="E12" i="4"/>
  <c r="F12" i="4"/>
  <c r="G12" i="4"/>
  <c r="H12" i="4"/>
  <c r="I12" i="4"/>
  <c r="J12" i="4"/>
  <c r="K12" i="4"/>
  <c r="L12" i="4"/>
  <c r="M12" i="4"/>
  <c r="N12" i="4"/>
  <c r="C12" i="4"/>
  <c r="C22" i="3" l="1"/>
  <c r="D22" i="3"/>
  <c r="D6" i="21"/>
  <c r="C6" i="21"/>
  <c r="C11" i="2"/>
  <c r="B8" i="3"/>
  <c r="B8" i="4" s="1"/>
  <c r="B10" i="4" s="1"/>
  <c r="B12" i="4" s="1"/>
  <c r="B7" i="3"/>
  <c r="B7" i="4" s="1"/>
  <c r="B9" i="4" s="1"/>
  <c r="B11" i="4" s="1"/>
  <c r="B10" i="2"/>
  <c r="B21" i="2" s="1"/>
  <c r="B32" i="2" s="1"/>
  <c r="B9" i="2"/>
  <c r="B20" i="2" s="1"/>
  <c r="B31" i="2" s="1"/>
  <c r="B19" i="2"/>
  <c r="B30" i="2" s="1"/>
  <c r="B18" i="2"/>
  <c r="B29" i="2" s="1"/>
  <c r="C11" i="4"/>
  <c r="B9" i="5" l="1"/>
  <c r="B10" i="3"/>
  <c r="B12" i="3" s="1"/>
  <c r="B19" i="3" s="1"/>
  <c r="B12" i="2"/>
  <c r="B23" i="2" s="1"/>
  <c r="B34" i="2" s="1"/>
  <c r="B9" i="3"/>
  <c r="B11" i="3" s="1"/>
  <c r="B18" i="3" s="1"/>
  <c r="B11" i="2"/>
  <c r="B22" i="2" s="1"/>
  <c r="B33" i="2" s="1"/>
  <c r="C11" i="3"/>
  <c r="K23" i="3"/>
  <c r="J23" i="3"/>
  <c r="I23" i="3"/>
  <c r="H23" i="3"/>
  <c r="G23" i="3"/>
  <c r="F23" i="3"/>
  <c r="E23" i="3"/>
  <c r="D23" i="3"/>
  <c r="C23" i="3"/>
  <c r="K22" i="3"/>
  <c r="J22" i="3"/>
  <c r="I22" i="3"/>
  <c r="H22" i="3"/>
  <c r="G22" i="3"/>
  <c r="F22" i="3"/>
  <c r="E22" i="3"/>
  <c r="J34" i="3"/>
  <c r="I34" i="3"/>
  <c r="H34" i="3"/>
  <c r="G34" i="3"/>
  <c r="F34" i="3"/>
  <c r="E34" i="3"/>
  <c r="D34" i="3"/>
  <c r="C34" i="3"/>
  <c r="J33" i="3"/>
  <c r="I33" i="3"/>
  <c r="H33" i="3"/>
  <c r="G33" i="3"/>
  <c r="F33" i="3"/>
  <c r="E33" i="3"/>
  <c r="D33" i="3"/>
  <c r="C33" i="3"/>
  <c r="J34" i="2"/>
  <c r="I34" i="2"/>
  <c r="H34" i="2"/>
  <c r="G34" i="2"/>
  <c r="F34" i="2"/>
  <c r="E34" i="2"/>
  <c r="D34" i="2"/>
  <c r="C34" i="2"/>
  <c r="J33" i="2"/>
  <c r="I33" i="2"/>
  <c r="H33" i="2"/>
  <c r="G33" i="2"/>
  <c r="F33" i="2"/>
  <c r="E33" i="2"/>
  <c r="D33" i="2"/>
  <c r="C33" i="2"/>
  <c r="K23" i="2"/>
  <c r="J23" i="2"/>
  <c r="I23" i="2"/>
  <c r="H23" i="2"/>
  <c r="G23" i="2"/>
  <c r="F23" i="2"/>
  <c r="E23" i="2"/>
  <c r="D23" i="2"/>
  <c r="C23" i="2"/>
  <c r="K22" i="2"/>
  <c r="J22" i="2"/>
  <c r="I22" i="2"/>
  <c r="H22" i="2"/>
  <c r="G22" i="2"/>
  <c r="F22" i="2"/>
  <c r="E22" i="2"/>
  <c r="D22" i="2"/>
  <c r="C22" i="2"/>
  <c r="B30" i="3" l="1"/>
  <c r="B21" i="3"/>
  <c r="B29" i="3"/>
  <c r="B20" i="3"/>
  <c r="N9" i="5"/>
  <c r="M9" i="5"/>
  <c r="L9" i="5"/>
  <c r="K9" i="5"/>
  <c r="J9" i="5"/>
  <c r="I9" i="5"/>
  <c r="H9" i="5"/>
  <c r="G9" i="5"/>
  <c r="F9" i="5"/>
  <c r="E9" i="5"/>
  <c r="D9" i="5"/>
  <c r="C9" i="5"/>
  <c r="B32" i="3" l="1"/>
  <c r="B23" i="3"/>
  <c r="B34" i="3" s="1"/>
  <c r="B31" i="3"/>
  <c r="B22" i="3"/>
  <c r="B33" i="3" s="1"/>
  <c r="C21" i="1"/>
  <c r="C22" i="1"/>
  <c r="C20" i="1"/>
  <c r="F21" i="19" l="1"/>
  <c r="F20" i="19"/>
  <c r="F19" i="19"/>
  <c r="F18" i="19"/>
  <c r="F17" i="19"/>
  <c r="F16" i="19"/>
  <c r="F15" i="19"/>
  <c r="F14" i="19"/>
  <c r="F13" i="19"/>
  <c r="G22" i="20"/>
  <c r="G21" i="20"/>
  <c r="G20" i="20"/>
  <c r="G19" i="20"/>
  <c r="G18" i="20"/>
  <c r="G17" i="20"/>
  <c r="G16" i="20"/>
  <c r="G15" i="20"/>
  <c r="F14" i="20"/>
  <c r="G14" i="20" s="1"/>
</calcChain>
</file>

<file path=xl/sharedStrings.xml><?xml version="1.0" encoding="utf-8"?>
<sst xmlns="http://schemas.openxmlformats.org/spreadsheetml/2006/main" count="764" uniqueCount="217">
  <si>
    <t>PRENOC1</t>
  </si>
  <si>
    <t>NOC</t>
  </si>
  <si>
    <t>TNOC</t>
  </si>
  <si>
    <t>PMA</t>
  </si>
  <si>
    <t>TPMA</t>
  </si>
  <si>
    <t>FPMA</t>
  </si>
  <si>
    <t>PMD</t>
  </si>
  <si>
    <t>FPTA</t>
  </si>
  <si>
    <t>PTA</t>
  </si>
  <si>
    <t>TPTA</t>
  </si>
  <si>
    <t>FPNOC</t>
  </si>
  <si>
    <t>PRENOC2</t>
  </si>
  <si>
    <t>Escenario</t>
  </si>
  <si>
    <t>Servicio -Sentido</t>
  </si>
  <si>
    <t>Actual</t>
  </si>
  <si>
    <t>Propuesta</t>
  </si>
  <si>
    <t>Delta</t>
  </si>
  <si>
    <t>Variables del servicio</t>
  </si>
  <si>
    <t>IDA</t>
  </si>
  <si>
    <t>RETORNO</t>
  </si>
  <si>
    <t>Distancia Máxima base (Km)</t>
  </si>
  <si>
    <t>Distancia Máxima integrada (Km)</t>
  </si>
  <si>
    <t>Delta %</t>
  </si>
  <si>
    <t>Kilómetros Comerciales DLN</t>
  </si>
  <si>
    <t>Kilómetros Comerciales SAB</t>
  </si>
  <si>
    <t>Kilómetros Comerciales DOM</t>
  </si>
  <si>
    <t>Propuesto</t>
  </si>
  <si>
    <t>Tabla 2. Distancia y kilómetros comerciales situación actual</t>
  </si>
  <si>
    <t>Tabla 3. Frecuencias  situación actual versus situación propuesta</t>
  </si>
  <si>
    <t>Frecuencias(bus/h)-Laboral</t>
  </si>
  <si>
    <t>Velocidad (km/h)-Laboral</t>
  </si>
  <si>
    <t>Flota (buses)-Laboral</t>
  </si>
  <si>
    <t>ICR</t>
  </si>
  <si>
    <t>ICF</t>
  </si>
  <si>
    <t>PMA SAB</t>
  </si>
  <si>
    <t>MED SAB</t>
  </si>
  <si>
    <t>TARDE SAB</t>
  </si>
  <si>
    <t>MAÑ DOM</t>
  </si>
  <si>
    <t>MED DOM</t>
  </si>
  <si>
    <t>TAR DOM</t>
  </si>
  <si>
    <t>Servicio Sentido</t>
  </si>
  <si>
    <t>Promedio</t>
  </si>
  <si>
    <t>Tipo de Bus</t>
  </si>
  <si>
    <t>Hora</t>
  </si>
  <si>
    <t>Total Bus</t>
  </si>
  <si>
    <t>Total Bus-Metro</t>
  </si>
  <si>
    <t>ID</t>
  </si>
  <si>
    <t>X</t>
  </si>
  <si>
    <t>y</t>
  </si>
  <si>
    <t>Eje</t>
  </si>
  <si>
    <t>Desde</t>
  </si>
  <si>
    <t>Hacia</t>
  </si>
  <si>
    <t>Servicios Nueva Parada</t>
  </si>
  <si>
    <t>Parámetro</t>
  </si>
  <si>
    <t>IPK</t>
  </si>
  <si>
    <t>Transacciones Mes tipo</t>
  </si>
  <si>
    <t>Kilómetros Mes tipo</t>
  </si>
  <si>
    <t>Variación (%)</t>
  </si>
  <si>
    <t>Transacciones</t>
  </si>
  <si>
    <t>Kilómetros</t>
  </si>
  <si>
    <t>Comuna</t>
  </si>
  <si>
    <t>Unidad Preferente</t>
  </si>
  <si>
    <t>Servicio</t>
  </si>
  <si>
    <t>Nº</t>
  </si>
  <si>
    <t>Fecha</t>
  </si>
  <si>
    <t>Nombre Paradero</t>
  </si>
  <si>
    <t>PPU</t>
  </si>
  <si>
    <t>Tasa de Ocupación llega a Paradero</t>
  </si>
  <si>
    <t>Tasa de Ocupación sale de Paradero</t>
  </si>
  <si>
    <t>Pasajeros suben</t>
  </si>
  <si>
    <t>Pasajeros bajan</t>
  </si>
  <si>
    <t>Pasajeros sin poder abordar</t>
  </si>
  <si>
    <t>Observaciones</t>
  </si>
  <si>
    <t>PRENOC SAB1</t>
  </si>
  <si>
    <t>NOC SAB</t>
  </si>
  <si>
    <t>TSAB MAÑ</t>
  </si>
  <si>
    <t>PMDSAB</t>
  </si>
  <si>
    <t>TSAB NOC</t>
  </si>
  <si>
    <t>PRE NOC SAB2</t>
  </si>
  <si>
    <t>PRE NOC DOM1</t>
  </si>
  <si>
    <t>NOC DOM</t>
  </si>
  <si>
    <t>TDOM MAÑ</t>
  </si>
  <si>
    <t>T DOM NOC</t>
  </si>
  <si>
    <t>PRE NOC DOM2</t>
  </si>
  <si>
    <t>Unidad No Preferente</t>
  </si>
  <si>
    <t>Servicio-Sentido No Preferente</t>
  </si>
  <si>
    <t>Plazas Servicio No Preferente</t>
  </si>
  <si>
    <t>Distancia Total "Superposición" (Km)</t>
  </si>
  <si>
    <t>"Afectación" sin 800 metros (Plazas-Km)</t>
  </si>
  <si>
    <t>Frecuencias(bus/h)-Sábado</t>
  </si>
  <si>
    <t>Frecuencias(bus/h)-Domingo</t>
  </si>
  <si>
    <t>Tabla 4. Capacidad ofrecidas situación actual versus situación propuesta</t>
  </si>
  <si>
    <t>Tabla 5. Velocidades situación actual versus situación propuesta</t>
  </si>
  <si>
    <t>Tabla 6. Flota requerida situación actual versus situación propuesta</t>
  </si>
  <si>
    <t>Sentido</t>
  </si>
  <si>
    <t>Ida</t>
  </si>
  <si>
    <t>Retorno</t>
  </si>
  <si>
    <t>Indicador</t>
  </si>
  <si>
    <t>Código  paradero Usuario</t>
  </si>
  <si>
    <t>Máximo</t>
  </si>
  <si>
    <t>Período</t>
  </si>
  <si>
    <t>Código Paradero bajada</t>
  </si>
  <si>
    <t>Metro</t>
  </si>
  <si>
    <t>T-4-23-OP-5</t>
  </si>
  <si>
    <t>Tipo Requerimiento</t>
  </si>
  <si>
    <t>Municipalidad</t>
  </si>
  <si>
    <t>Nombre Junta de Vecino</t>
  </si>
  <si>
    <t>Tipo Documento</t>
  </si>
  <si>
    <t xml:space="preserve"> Laboral (DLN)</t>
  </si>
  <si>
    <t xml:space="preserve"> Sábado (SAB)</t>
  </si>
  <si>
    <t>Domingo (DOM)</t>
  </si>
  <si>
    <t>Tipo Día</t>
  </si>
  <si>
    <t>N° viajes con Destino en el servicio solo Paradero</t>
  </si>
  <si>
    <t xml:space="preserve">N° viajes con Destino en el servicio Área 750m </t>
  </si>
  <si>
    <t>Total N° viajes con Destino en el servicio</t>
  </si>
  <si>
    <t>Laboral</t>
  </si>
  <si>
    <t>Sábado</t>
  </si>
  <si>
    <t>Domingo</t>
  </si>
  <si>
    <t>Subidas Actuales</t>
  </si>
  <si>
    <t>Subidas Adicionales</t>
  </si>
  <si>
    <t>Subidas afectadas</t>
  </si>
  <si>
    <t>Código Paradero</t>
  </si>
  <si>
    <t>Usuarios promedio día laboral</t>
  </si>
  <si>
    <t>Subidas promedio día laboral</t>
  </si>
  <si>
    <t>Bajadas promedio día laboral</t>
  </si>
  <si>
    <t>Horario ZP</t>
  </si>
  <si>
    <t>Totales</t>
  </si>
  <si>
    <t>Afectación Actual (Plazas-Km)</t>
  </si>
  <si>
    <t>Afectación Propuesta (Plazas-Km)</t>
  </si>
  <si>
    <t>Afectación Total (Plazas-Km)</t>
  </si>
  <si>
    <t>Porcentaje Afectación Propuesta</t>
  </si>
  <si>
    <t>Código paradero TS</t>
  </si>
  <si>
    <t>Subidas adicionales</t>
  </si>
  <si>
    <t>Subidas actuales afectadas</t>
  </si>
  <si>
    <t>Total Subidas Propuesta
(Actuales + Adicionales-Afectadas)</t>
  </si>
  <si>
    <t>PB4</t>
  </si>
  <si>
    <t>T-4-23-OP-10</t>
  </si>
  <si>
    <t>PB5</t>
  </si>
  <si>
    <t>Total Subidas Propuesta (Actuales + Adicionales-Afectadas)</t>
  </si>
  <si>
    <t>N° viajes con Destino en el servicio solo Paradero (prom. Laboral)</t>
  </si>
  <si>
    <t>N° viajes con Destino en el servicio Área 750m (prom. Laboral)</t>
  </si>
  <si>
    <t>Total N° viajes con Destino en el servicio (prom. Laboral)</t>
  </si>
  <si>
    <t>Unidad</t>
  </si>
  <si>
    <t>N° orden Paradero</t>
  </si>
  <si>
    <t>Total Subidas Pagan</t>
  </si>
  <si>
    <t>Total Subidas No Pagan</t>
  </si>
  <si>
    <t>Total Subidas (pagan + no pagan)</t>
  </si>
  <si>
    <t>Total Bajadas</t>
  </si>
  <si>
    <t>Total Carga</t>
  </si>
  <si>
    <t>% Ocupación</t>
  </si>
  <si>
    <t>Máxima Carga</t>
  </si>
  <si>
    <r>
      <t> </t>
    </r>
    <r>
      <rPr>
        <b/>
        <sz val="11"/>
        <color rgb="FF000000"/>
        <rFont val="Calibri"/>
        <family val="2"/>
        <scheme val="minor"/>
      </rPr>
      <t>Eje</t>
    </r>
  </si>
  <si>
    <t>No Aplica</t>
  </si>
  <si>
    <t>517I</t>
  </si>
  <si>
    <t>517R</t>
  </si>
  <si>
    <t>502cI</t>
  </si>
  <si>
    <t>502cR</t>
  </si>
  <si>
    <t>506eI</t>
  </si>
  <si>
    <t>506eR</t>
  </si>
  <si>
    <t>507cI</t>
  </si>
  <si>
    <t>507cR</t>
  </si>
  <si>
    <t>J08I</t>
  </si>
  <si>
    <t>J08R</t>
  </si>
  <si>
    <t>526I</t>
  </si>
  <si>
    <t>526R</t>
  </si>
  <si>
    <t xml:space="preserve">Tabla 7. ICF e ICR situación actual </t>
  </si>
  <si>
    <t>Tabla 8. Porcentaje de evasión actual a nivel de servicio-sentido-periodo</t>
  </si>
  <si>
    <t>Tabla 10. Formato presentación  resumen mediciones</t>
  </si>
  <si>
    <t xml:space="preserve">Tabla 9. Patrones visuales para mediciones de tasas de ocupación </t>
  </si>
  <si>
    <t>Tabla 11. Transbordo por servicio situación actual</t>
  </si>
  <si>
    <t xml:space="preserve"> Tabla 12. Reclamos último trimestre </t>
  </si>
  <si>
    <t>Tabla 13. Requerimientos Municipales y Juntas de Vecinos último trimestre.</t>
  </si>
  <si>
    <t>Tabla 14. Transacciones promedio diario por tipo de día</t>
  </si>
  <si>
    <t>Tabla 15. Paradas nuevas a crear en el sistema</t>
  </si>
  <si>
    <t>Tabla 17. Subidas y bajadas diarias por parada - servicio- sentido en paradas eliminadas</t>
  </si>
  <si>
    <t>Tabla 18. Subidas y bajadas diarias por servicio- sentido en paradas eliminadas</t>
  </si>
  <si>
    <t xml:space="preserve">Tabla 20. Viajes Beneficiados por tipo de día </t>
  </si>
  <si>
    <t>Tabla 21. Viajes afectados por tipo de dia</t>
  </si>
  <si>
    <t xml:space="preserve">Tabla 22. Subidas Totales por tipo de día </t>
  </si>
  <si>
    <t>Tabla 23. Usuarios y demanda actual de paradas donde se elimina servicios</t>
  </si>
  <si>
    <t>Tabla 27. Tabla resumen afectación de vías preferentes</t>
  </si>
  <si>
    <t>Tabla 26. Proyección referencial de variación de IPK</t>
  </si>
  <si>
    <t>Letrero de cortesía</t>
  </si>
  <si>
    <t>PTA1</t>
  </si>
  <si>
    <t>PTA2</t>
  </si>
  <si>
    <t>Frecuencia</t>
  </si>
  <si>
    <t xml:space="preserve"> FPTA</t>
  </si>
  <si>
    <t>Tipo de Modificación</t>
  </si>
  <si>
    <t>Código Usuario  Parada</t>
  </si>
  <si>
    <t>Es Zona Paga / Zona Paga Mixta</t>
  </si>
  <si>
    <t>Tabla 16. Paradas modificadas por inclusión, o cambio de nombre, horario o letrero de cortesía de servicios.</t>
  </si>
  <si>
    <t>Tabla 19. Resumen modificación de paradas</t>
  </si>
  <si>
    <t>N° Paradas Nuevas (1)</t>
  </si>
  <si>
    <t>N° Paradas Eliminadas (2)</t>
  </si>
  <si>
    <t>N° Agregadas (3)</t>
  </si>
  <si>
    <t>N° Modificadas (4)</t>
  </si>
  <si>
    <t>TOTAL (1) + (2) + (3) + (4)</t>
  </si>
  <si>
    <t>Nombre (destino) servicio</t>
  </si>
  <si>
    <t>Horario operación</t>
  </si>
  <si>
    <t>Capacidad (Plazas/h)-Sábado</t>
  </si>
  <si>
    <t>Capacidad (Plazas/h)-Domingo</t>
  </si>
  <si>
    <t>532 R</t>
  </si>
  <si>
    <t>533 R</t>
  </si>
  <si>
    <t>L-10-62-50-PO</t>
  </si>
  <si>
    <t>L-10-62-60-PO</t>
  </si>
  <si>
    <t>No se detiene en paradero</t>
  </si>
  <si>
    <t>Tipo de Reclamo</t>
  </si>
  <si>
    <t>Total general</t>
  </si>
  <si>
    <t>Otro</t>
  </si>
  <si>
    <t>510I</t>
  </si>
  <si>
    <t>516I</t>
  </si>
  <si>
    <t>516R</t>
  </si>
  <si>
    <t>510R</t>
  </si>
  <si>
    <t>Capacidad (Plazas/h)-Laboral</t>
  </si>
  <si>
    <t xml:space="preserve">Abril </t>
  </si>
  <si>
    <t xml:space="preserve">Mayo </t>
  </si>
  <si>
    <t>Junio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</si>
</sst>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0.0%"/>
    <numFmt numFmtId="165" formatCode="0.0"/>
  </numFmts>
  <fonts count="15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000000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Arial"/>
      <family val="2"/>
    </font>
    <font>
      <b/>
      <i/>
      <sz val="11"/>
      <color rgb="FF000000"/>
      <name val="Calibri"/>
      <family val="2"/>
      <scheme val="minor"/>
    </font>
    <font>
      <sz val="8"/>
      <name val="Calibri"/>
      <family val="2"/>
      <scheme val="minor"/>
    </font>
  </fonts>
  <fills count="24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2D69A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EAF1DD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4BACC6"/>
        <bgColor indexed="64"/>
      </patternFill>
    </fill>
    <fill>
      <patternFill patternType="solid">
        <fgColor rgb="FFFFC00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9" fontId="3" fillId="0" borderId="0" applyFont="0" applyFill="0" applyBorder="0" applyAlignment="0" applyProtection="0"/>
    <xf numFmtId="0" fontId="3" fillId="0" borderId="0"/>
    <xf numFmtId="0" fontId="4" fillId="0" borderId="0"/>
    <xf numFmtId="0" fontId="5" fillId="0" borderId="0"/>
    <xf numFmtId="0" fontId="5" fillId="0" borderId="0" applyNumberFormat="0" applyFont="0" applyBorder="0" applyProtection="0"/>
    <xf numFmtId="0" fontId="5" fillId="0" borderId="0" applyNumberFormat="0" applyBorder="0" applyProtection="0"/>
    <xf numFmtId="9" fontId="5" fillId="0" borderId="0" applyFont="0" applyFill="0" applyBorder="0" applyAlignment="0" applyProtection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</cellStyleXfs>
  <cellXfs count="175">
    <xf numFmtId="0" fontId="0" fillId="0" borderId="0" xfId="0"/>
    <xf numFmtId="0" fontId="2" fillId="5" borderId="2" xfId="0" applyFont="1" applyFill="1" applyBorder="1"/>
    <xf numFmtId="0" fontId="1" fillId="7" borderId="2" xfId="0" applyFont="1" applyFill="1" applyBorder="1" applyAlignment="1">
      <alignment horizontal="center"/>
    </xf>
    <xf numFmtId="0" fontId="1" fillId="5" borderId="2" xfId="0" applyFont="1" applyFill="1" applyBorder="1" applyAlignment="1">
      <alignment wrapText="1"/>
    </xf>
    <xf numFmtId="164" fontId="2" fillId="0" borderId="2" xfId="1" applyNumberFormat="1" applyFont="1" applyBorder="1" applyAlignment="1">
      <alignment horizontal="center"/>
    </xf>
    <xf numFmtId="0" fontId="2" fillId="0" borderId="2" xfId="0" applyFont="1" applyBorder="1"/>
    <xf numFmtId="0" fontId="2" fillId="11" borderId="2" xfId="0" applyFont="1" applyFill="1" applyBorder="1" applyAlignment="1">
      <alignment horizontal="center"/>
    </xf>
    <xf numFmtId="0" fontId="1" fillId="5" borderId="2" xfId="0" applyFont="1" applyFill="1" applyBorder="1" applyAlignment="1">
      <alignment vertical="center" wrapText="1"/>
    </xf>
    <xf numFmtId="0" fontId="1" fillId="11" borderId="2" xfId="0" applyFont="1" applyFill="1" applyBorder="1" applyAlignment="1">
      <alignment horizontal="left"/>
    </xf>
    <xf numFmtId="0" fontId="1" fillId="11" borderId="2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2" fillId="8" borderId="2" xfId="0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5" borderId="2" xfId="0" applyFont="1" applyFill="1" applyBorder="1" applyAlignment="1">
      <alignment wrapText="1"/>
    </xf>
    <xf numFmtId="0" fontId="1" fillId="5" borderId="2" xfId="0" applyFont="1" applyFill="1" applyBorder="1" applyAlignment="1">
      <alignment horizontal="center" wrapText="1"/>
    </xf>
    <xf numFmtId="0" fontId="1" fillId="10" borderId="0" xfId="0" applyFont="1" applyFill="1" applyAlignment="1">
      <alignment horizontal="center"/>
    </xf>
    <xf numFmtId="9" fontId="2" fillId="0" borderId="2" xfId="1" applyFont="1" applyBorder="1" applyAlignment="1">
      <alignment horizontal="center"/>
    </xf>
    <xf numFmtId="0" fontId="7" fillId="10" borderId="0" xfId="0" applyFont="1" applyFill="1" applyAlignment="1">
      <alignment horizontal="left"/>
    </xf>
    <xf numFmtId="0" fontId="6" fillId="10" borderId="0" xfId="0" applyFont="1" applyFill="1"/>
    <xf numFmtId="0" fontId="1" fillId="10" borderId="0" xfId="0" applyFont="1" applyFill="1" applyAlignment="1">
      <alignment horizontal="left"/>
    </xf>
    <xf numFmtId="0" fontId="0" fillId="10" borderId="0" xfId="0" applyFill="1"/>
    <xf numFmtId="0" fontId="1" fillId="3" borderId="2" xfId="0" applyFont="1" applyFill="1" applyBorder="1" applyAlignment="1">
      <alignment horizontal="center" textRotation="90"/>
    </xf>
    <xf numFmtId="20" fontId="2" fillId="4" borderId="2" xfId="0" applyNumberFormat="1" applyFont="1" applyFill="1" applyBorder="1" applyAlignment="1">
      <alignment horizontal="center"/>
    </xf>
    <xf numFmtId="0" fontId="1" fillId="3" borderId="2" xfId="0" applyFont="1" applyFill="1" applyBorder="1" applyAlignment="1">
      <alignment horizontal="left" textRotation="90"/>
    </xf>
    <xf numFmtId="0" fontId="2" fillId="5" borderId="2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" fillId="17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right" vertical="center"/>
    </xf>
    <xf numFmtId="0" fontId="2" fillId="10" borderId="11" xfId="0" applyFont="1" applyFill="1" applyBorder="1" applyAlignment="1">
      <alignment vertical="center"/>
    </xf>
    <xf numFmtId="0" fontId="2" fillId="10" borderId="10" xfId="0" applyFont="1" applyFill="1" applyBorder="1" applyAlignment="1">
      <alignment horizontal="center" vertical="center"/>
    </xf>
    <xf numFmtId="0" fontId="2" fillId="10" borderId="2" xfId="0" applyFont="1" applyFill="1" applyBorder="1" applyAlignment="1">
      <alignment horizontal="center" vertical="center"/>
    </xf>
    <xf numFmtId="3" fontId="2" fillId="10" borderId="2" xfId="0" applyNumberFormat="1" applyFont="1" applyFill="1" applyBorder="1" applyAlignment="1">
      <alignment horizontal="center" vertical="center"/>
    </xf>
    <xf numFmtId="0" fontId="1" fillId="10" borderId="1" xfId="0" applyFont="1" applyFill="1" applyBorder="1" applyAlignment="1">
      <alignment horizontal="center"/>
    </xf>
    <xf numFmtId="0" fontId="2" fillId="8" borderId="2" xfId="0" applyFont="1" applyFill="1" applyBorder="1" applyAlignment="1">
      <alignment horizontal="center" vertical="center"/>
    </xf>
    <xf numFmtId="0" fontId="2" fillId="10" borderId="2" xfId="0" applyFont="1" applyFill="1" applyBorder="1" applyAlignment="1">
      <alignment horizontal="center"/>
    </xf>
    <xf numFmtId="0" fontId="2" fillId="10" borderId="2" xfId="0" applyFont="1" applyFill="1" applyBorder="1" applyAlignment="1">
      <alignment horizontal="center" wrapText="1"/>
    </xf>
    <xf numFmtId="0" fontId="2" fillId="8" borderId="2" xfId="0" applyFont="1" applyFill="1" applyBorder="1" applyAlignment="1">
      <alignment vertical="center"/>
    </xf>
    <xf numFmtId="0" fontId="2" fillId="0" borderId="2" xfId="0" applyFont="1" applyBorder="1" applyAlignment="1">
      <alignment vertical="center"/>
    </xf>
    <xf numFmtId="0" fontId="0" fillId="0" borderId="2" xfId="0" applyBorder="1"/>
    <xf numFmtId="0" fontId="0" fillId="10" borderId="2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1" fillId="15" borderId="2" xfId="0" applyFont="1" applyFill="1" applyBorder="1" applyAlignment="1">
      <alignment horizontal="center" vertical="center" wrapText="1"/>
    </xf>
    <xf numFmtId="0" fontId="2" fillId="15" borderId="2" xfId="0" applyFont="1" applyFill="1" applyBorder="1" applyAlignment="1">
      <alignment horizontal="center" vertical="top" wrapText="1"/>
    </xf>
    <xf numFmtId="0" fontId="1" fillId="15" borderId="2" xfId="0" applyFont="1" applyFill="1" applyBorder="1" applyAlignment="1">
      <alignment horizontal="center" vertical="top" wrapText="1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/>
    </xf>
    <xf numFmtId="3" fontId="2" fillId="0" borderId="2" xfId="0" applyNumberFormat="1" applyFont="1" applyBorder="1" applyAlignment="1">
      <alignment horizontal="center" vertical="top"/>
    </xf>
    <xf numFmtId="0" fontId="0" fillId="5" borderId="2" xfId="0" applyFill="1" applyBorder="1" applyAlignment="1">
      <alignment horizontal="center" vertical="center" wrapText="1"/>
    </xf>
    <xf numFmtId="0" fontId="0" fillId="0" borderId="2" xfId="0" applyBorder="1" applyAlignment="1">
      <alignment vertical="center"/>
    </xf>
    <xf numFmtId="0" fontId="2" fillId="5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2" fillId="5" borderId="2" xfId="0" applyFont="1" applyFill="1" applyBorder="1" applyAlignment="1">
      <alignment vertical="center" wrapText="1"/>
    </xf>
    <xf numFmtId="0" fontId="6" fillId="0" borderId="4" xfId="0" applyFont="1" applyBorder="1" applyAlignment="1">
      <alignment horizontal="left"/>
    </xf>
    <xf numFmtId="0" fontId="6" fillId="0" borderId="4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2" xfId="0" applyFont="1" applyBorder="1" applyAlignment="1">
      <alignment horizontal="left"/>
    </xf>
    <xf numFmtId="0" fontId="0" fillId="5" borderId="2" xfId="0" applyFill="1" applyBorder="1" applyAlignment="1">
      <alignment vertical="center"/>
    </xf>
    <xf numFmtId="0" fontId="0" fillId="5" borderId="2" xfId="0" applyFill="1" applyBorder="1" applyAlignment="1">
      <alignment vertical="center" wrapText="1"/>
    </xf>
    <xf numFmtId="0" fontId="0" fillId="5" borderId="2" xfId="0" applyFill="1" applyBorder="1" applyAlignment="1">
      <alignment horizontal="center" wrapText="1"/>
    </xf>
    <xf numFmtId="0" fontId="0" fillId="17" borderId="2" xfId="0" applyFill="1" applyBorder="1" applyAlignment="1">
      <alignment horizontal="center" vertical="center" wrapText="1"/>
    </xf>
    <xf numFmtId="0" fontId="0" fillId="17" borderId="2" xfId="0" applyFill="1" applyBorder="1" applyAlignment="1">
      <alignment horizontal="center" wrapText="1"/>
    </xf>
    <xf numFmtId="0" fontId="2" fillId="10" borderId="2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wrapText="1"/>
    </xf>
    <xf numFmtId="0" fontId="2" fillId="12" borderId="2" xfId="0" applyFont="1" applyFill="1" applyBorder="1" applyAlignment="1">
      <alignment horizontal="center" vertical="center"/>
    </xf>
    <xf numFmtId="0" fontId="2" fillId="12" borderId="2" xfId="0" applyFont="1" applyFill="1" applyBorder="1" applyAlignment="1">
      <alignment horizontal="center"/>
    </xf>
    <xf numFmtId="14" fontId="2" fillId="5" borderId="2" xfId="0" applyNumberFormat="1" applyFont="1" applyFill="1" applyBorder="1" applyAlignment="1">
      <alignment horizontal="center"/>
    </xf>
    <xf numFmtId="0" fontId="2" fillId="5" borderId="2" xfId="0" applyFont="1" applyFill="1" applyBorder="1" applyAlignment="1">
      <alignment horizontal="center"/>
    </xf>
    <xf numFmtId="20" fontId="2" fillId="18" borderId="2" xfId="0" applyNumberFormat="1" applyFont="1" applyFill="1" applyBorder="1" applyAlignment="1">
      <alignment horizontal="center"/>
    </xf>
    <xf numFmtId="0" fontId="2" fillId="16" borderId="2" xfId="0" applyFont="1" applyFill="1" applyBorder="1" applyAlignment="1">
      <alignment horizontal="center"/>
    </xf>
    <xf numFmtId="0" fontId="1" fillId="10" borderId="1" xfId="0" applyFont="1" applyFill="1" applyBorder="1"/>
    <xf numFmtId="1" fontId="2" fillId="10" borderId="2" xfId="0" applyNumberFormat="1" applyFont="1" applyFill="1" applyBorder="1" applyAlignment="1">
      <alignment horizontal="center" vertical="center"/>
    </xf>
    <xf numFmtId="0" fontId="0" fillId="10" borderId="2" xfId="0" applyFill="1" applyBorder="1" applyAlignment="1">
      <alignment vertical="center" wrapText="1"/>
    </xf>
    <xf numFmtId="0" fontId="2" fillId="10" borderId="2" xfId="0" applyFont="1" applyFill="1" applyBorder="1" applyAlignment="1">
      <alignment vertical="center"/>
    </xf>
    <xf numFmtId="0" fontId="1" fillId="9" borderId="2" xfId="0" applyFont="1" applyFill="1" applyBorder="1" applyAlignment="1">
      <alignment vertical="center" wrapText="1"/>
    </xf>
    <xf numFmtId="0" fontId="1" fillId="6" borderId="2" xfId="0" applyFont="1" applyFill="1" applyBorder="1" applyAlignment="1">
      <alignment horizontal="center" vertical="center" textRotation="90"/>
    </xf>
    <xf numFmtId="0" fontId="1" fillId="3" borderId="2" xfId="0" applyFont="1" applyFill="1" applyBorder="1" applyAlignment="1">
      <alignment horizontal="center" vertical="center" textRotation="90"/>
    </xf>
    <xf numFmtId="0" fontId="2" fillId="11" borderId="5" xfId="0" applyFont="1" applyFill="1" applyBorder="1" applyAlignment="1">
      <alignment horizontal="center" vertical="center"/>
    </xf>
    <xf numFmtId="9" fontId="2" fillId="0" borderId="2" xfId="1" applyFont="1" applyBorder="1" applyAlignment="1">
      <alignment horizontal="right" vertical="center"/>
    </xf>
    <xf numFmtId="9" fontId="2" fillId="0" borderId="2" xfId="1" applyFont="1" applyBorder="1" applyAlignment="1">
      <alignment vertical="center"/>
    </xf>
    <xf numFmtId="9" fontId="2" fillId="0" borderId="2" xfId="0" applyNumberFormat="1" applyFont="1" applyBorder="1" applyAlignment="1">
      <alignment horizontal="right" vertical="center"/>
    </xf>
    <xf numFmtId="1" fontId="2" fillId="0" borderId="2" xfId="0" applyNumberFormat="1" applyFont="1" applyBorder="1" applyAlignment="1">
      <alignment horizontal="center"/>
    </xf>
    <xf numFmtId="20" fontId="2" fillId="4" borderId="4" xfId="0" applyNumberFormat="1" applyFont="1" applyFill="1" applyBorder="1" applyAlignment="1">
      <alignment horizontal="center"/>
    </xf>
    <xf numFmtId="2" fontId="6" fillId="10" borderId="2" xfId="1" applyNumberFormat="1" applyFont="1" applyFill="1" applyBorder="1" applyAlignment="1">
      <alignment horizontal="center" vertical="center"/>
    </xf>
    <xf numFmtId="2" fontId="6" fillId="0" borderId="2" xfId="1" applyNumberFormat="1" applyFont="1" applyBorder="1" applyAlignment="1">
      <alignment horizontal="center" vertical="center"/>
    </xf>
    <xf numFmtId="0" fontId="0" fillId="10" borderId="0" xfId="1" applyNumberFormat="1" applyFont="1" applyFill="1"/>
    <xf numFmtId="0" fontId="1" fillId="6" borderId="2" xfId="0" applyFont="1" applyFill="1" applyBorder="1" applyAlignment="1">
      <alignment horizontal="center" textRotation="90"/>
    </xf>
    <xf numFmtId="0" fontId="2" fillId="11" borderId="5" xfId="0" applyFont="1" applyFill="1" applyBorder="1" applyAlignment="1">
      <alignment horizontal="center"/>
    </xf>
    <xf numFmtId="9" fontId="2" fillId="0" borderId="2" xfId="0" applyNumberFormat="1" applyFont="1" applyBorder="1" applyAlignment="1">
      <alignment horizontal="center"/>
    </xf>
    <xf numFmtId="20" fontId="5" fillId="3" borderId="2" xfId="4" applyNumberFormat="1" applyFill="1" applyBorder="1" applyAlignment="1">
      <alignment horizontal="center" vertical="center" textRotation="90" wrapText="1"/>
    </xf>
    <xf numFmtId="0" fontId="2" fillId="20" borderId="2" xfId="0" applyFont="1" applyFill="1" applyBorder="1" applyAlignment="1">
      <alignment horizontal="center"/>
    </xf>
    <xf numFmtId="0" fontId="6" fillId="19" borderId="2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6" fillId="19" borderId="2" xfId="0" applyFont="1" applyFill="1" applyBorder="1" applyAlignment="1">
      <alignment horizontal="center" wrapText="1"/>
    </xf>
    <xf numFmtId="0" fontId="6" fillId="19" borderId="2" xfId="0" applyFont="1" applyFill="1" applyBorder="1" applyAlignment="1">
      <alignment horizontal="center" vertical="center"/>
    </xf>
    <xf numFmtId="0" fontId="11" fillId="10" borderId="0" xfId="0" applyFont="1" applyFill="1"/>
    <xf numFmtId="0" fontId="10" fillId="0" borderId="0" xfId="0" applyFont="1" applyAlignment="1">
      <alignment horizontal="center" vertical="center" wrapText="1"/>
    </xf>
    <xf numFmtId="0" fontId="2" fillId="21" borderId="2" xfId="0" applyFont="1" applyFill="1" applyBorder="1" applyAlignment="1">
      <alignment vertical="center"/>
    </xf>
    <xf numFmtId="0" fontId="12" fillId="10" borderId="0" xfId="0" applyFont="1" applyFill="1" applyAlignment="1">
      <alignment horizontal="center"/>
    </xf>
    <xf numFmtId="9" fontId="2" fillId="20" borderId="2" xfId="1" applyFont="1" applyFill="1" applyBorder="1" applyAlignment="1">
      <alignment horizontal="center"/>
    </xf>
    <xf numFmtId="0" fontId="2" fillId="20" borderId="2" xfId="1" applyNumberFormat="1" applyFont="1" applyFill="1" applyBorder="1" applyAlignment="1">
      <alignment horizontal="center"/>
    </xf>
    <xf numFmtId="0" fontId="0" fillId="10" borderId="2" xfId="0" applyFill="1" applyBorder="1"/>
    <xf numFmtId="0" fontId="0" fillId="10" borderId="2" xfId="0" applyFill="1" applyBorder="1" applyAlignment="1">
      <alignment horizontal="left" vertical="center"/>
    </xf>
    <xf numFmtId="0" fontId="0" fillId="10" borderId="2" xfId="0" applyFill="1" applyBorder="1" applyAlignment="1">
      <alignment horizontal="left"/>
    </xf>
    <xf numFmtId="1" fontId="2" fillId="8" borderId="2" xfId="0" applyNumberFormat="1" applyFont="1" applyFill="1" applyBorder="1" applyAlignment="1">
      <alignment horizontal="right" vertical="center"/>
    </xf>
    <xf numFmtId="1" fontId="0" fillId="0" borderId="2" xfId="0" applyNumberFormat="1" applyBorder="1" applyAlignment="1">
      <alignment horizontal="right" vertical="center"/>
    </xf>
    <xf numFmtId="1" fontId="2" fillId="0" borderId="2" xfId="0" applyNumberFormat="1" applyFont="1" applyBorder="1" applyAlignment="1">
      <alignment horizontal="right" vertical="center"/>
    </xf>
    <xf numFmtId="1" fontId="2" fillId="5" borderId="2" xfId="0" applyNumberFormat="1" applyFont="1" applyFill="1" applyBorder="1" applyAlignment="1">
      <alignment horizontal="right" vertical="center"/>
    </xf>
    <xf numFmtId="0" fontId="0" fillId="10" borderId="0" xfId="0" applyFill="1" applyAlignment="1">
      <alignment horizontal="center"/>
    </xf>
    <xf numFmtId="0" fontId="7" fillId="10" borderId="0" xfId="0" applyFont="1" applyFill="1"/>
    <xf numFmtId="0" fontId="2" fillId="11" borderId="2" xfId="0" applyFont="1" applyFill="1" applyBorder="1"/>
    <xf numFmtId="0" fontId="2" fillId="20" borderId="2" xfId="0" applyFont="1" applyFill="1" applyBorder="1"/>
    <xf numFmtId="0" fontId="0" fillId="10" borderId="0" xfId="0" applyFill="1" applyAlignment="1">
      <alignment horizontal="left"/>
    </xf>
    <xf numFmtId="165" fontId="0" fillId="0" borderId="2" xfId="0" applyNumberFormat="1" applyBorder="1" applyAlignment="1">
      <alignment horizontal="center"/>
    </xf>
    <xf numFmtId="0" fontId="1" fillId="10" borderId="0" xfId="0" applyFont="1" applyFill="1"/>
    <xf numFmtId="0" fontId="9" fillId="22" borderId="2" xfId="0" applyFont="1" applyFill="1" applyBorder="1" applyAlignment="1">
      <alignment horizontal="left"/>
    </xf>
    <xf numFmtId="0" fontId="9" fillId="22" borderId="2" xfId="0" applyFont="1" applyFill="1" applyBorder="1" applyAlignment="1">
      <alignment horizontal="center"/>
    </xf>
    <xf numFmtId="0" fontId="1" fillId="23" borderId="2" xfId="0" applyFont="1" applyFill="1" applyBorder="1" applyAlignment="1">
      <alignment horizontal="left"/>
    </xf>
    <xf numFmtId="0" fontId="1" fillId="23" borderId="2" xfId="0" applyFont="1" applyFill="1" applyBorder="1" applyAlignment="1">
      <alignment horizontal="center"/>
    </xf>
    <xf numFmtId="0" fontId="4" fillId="0" borderId="2" xfId="0" applyFont="1" applyBorder="1" applyAlignment="1">
      <alignment horizontal="center"/>
    </xf>
    <xf numFmtId="165" fontId="0" fillId="6" borderId="2" xfId="0" applyNumberFormat="1" applyFill="1" applyBorder="1" applyAlignment="1">
      <alignment horizontal="center"/>
    </xf>
    <xf numFmtId="1" fontId="0" fillId="6" borderId="2" xfId="0" applyNumberFormat="1" applyFill="1" applyBorder="1" applyAlignment="1">
      <alignment horizontal="center"/>
    </xf>
    <xf numFmtId="0" fontId="12" fillId="0" borderId="2" xfId="0" applyFont="1" applyBorder="1" applyAlignment="1">
      <alignment horizontal="center"/>
    </xf>
    <xf numFmtId="0" fontId="1" fillId="21" borderId="2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vertical="center"/>
    </xf>
    <xf numFmtId="0" fontId="7" fillId="13" borderId="5" xfId="3" applyFont="1" applyFill="1" applyBorder="1" applyAlignment="1">
      <alignment horizontal="center" textRotation="90"/>
    </xf>
    <xf numFmtId="2" fontId="7" fillId="13" borderId="5" xfId="3" applyNumberFormat="1" applyFont="1" applyFill="1" applyBorder="1" applyAlignment="1">
      <alignment horizontal="center" textRotation="90"/>
    </xf>
    <xf numFmtId="0" fontId="7" fillId="13" borderId="2" xfId="3" applyFont="1" applyFill="1" applyBorder="1" applyAlignment="1">
      <alignment horizontal="center" textRotation="90"/>
    </xf>
    <xf numFmtId="0" fontId="7" fillId="14" borderId="5" xfId="3" applyFont="1" applyFill="1" applyBorder="1" applyAlignment="1">
      <alignment horizontal="center" textRotation="90"/>
    </xf>
    <xf numFmtId="2" fontId="7" fillId="14" borderId="5" xfId="3" applyNumberFormat="1" applyFont="1" applyFill="1" applyBorder="1" applyAlignment="1">
      <alignment horizontal="center" textRotation="90"/>
    </xf>
    <xf numFmtId="0" fontId="7" fillId="14" borderId="2" xfId="3" applyFont="1" applyFill="1" applyBorder="1" applyAlignment="1">
      <alignment horizontal="center" textRotation="90"/>
    </xf>
    <xf numFmtId="20" fontId="2" fillId="6" borderId="2" xfId="0" applyNumberFormat="1" applyFont="1" applyFill="1" applyBorder="1" applyAlignment="1">
      <alignment horizontal="center"/>
    </xf>
    <xf numFmtId="1" fontId="0" fillId="0" borderId="2" xfId="0" applyNumberFormat="1" applyBorder="1" applyAlignment="1">
      <alignment horizontal="center"/>
    </xf>
    <xf numFmtId="164" fontId="0" fillId="0" borderId="5" xfId="1" applyNumberFormat="1" applyFont="1" applyBorder="1" applyAlignment="1">
      <alignment horizontal="center"/>
    </xf>
    <xf numFmtId="164" fontId="0" fillId="0" borderId="6" xfId="1" applyNumberFormat="1" applyFont="1" applyBorder="1" applyAlignment="1">
      <alignment horizontal="center"/>
    </xf>
    <xf numFmtId="1" fontId="0" fillId="0" borderId="5" xfId="0" applyNumberFormat="1" applyBorder="1" applyAlignment="1">
      <alignment horizontal="center"/>
    </xf>
    <xf numFmtId="1" fontId="0" fillId="0" borderId="6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0" fontId="1" fillId="7" borderId="2" xfId="0" applyFont="1" applyFill="1" applyBorder="1" applyAlignment="1">
      <alignment horizontal="center" vertical="center" wrapText="1"/>
    </xf>
    <xf numFmtId="0" fontId="1" fillId="11" borderId="5" xfId="0" applyFont="1" applyFill="1" applyBorder="1" applyAlignment="1">
      <alignment horizontal="center"/>
    </xf>
    <xf numFmtId="0" fontId="1" fillId="11" borderId="6" xfId="0" applyFont="1" applyFill="1" applyBorder="1" applyAlignment="1">
      <alignment horizontal="center"/>
    </xf>
    <xf numFmtId="0" fontId="1" fillId="10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0" borderId="0" xfId="0" applyFont="1" applyAlignment="1">
      <alignment horizontal="left"/>
    </xf>
    <xf numFmtId="0" fontId="7" fillId="13" borderId="2" xfId="3" applyFont="1" applyFill="1" applyBorder="1" applyAlignment="1">
      <alignment horizontal="center"/>
    </xf>
    <xf numFmtId="0" fontId="7" fillId="14" borderId="2" xfId="3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8" xfId="0" applyBorder="1" applyAlignment="1">
      <alignment horizontal="center"/>
    </xf>
    <xf numFmtId="0" fontId="9" fillId="2" borderId="5" xfId="4" applyFont="1" applyFill="1" applyBorder="1" applyAlignment="1">
      <alignment horizontal="center" wrapText="1"/>
    </xf>
    <xf numFmtId="0" fontId="9" fillId="2" borderId="13" xfId="4" applyFont="1" applyFill="1" applyBorder="1" applyAlignment="1">
      <alignment horizontal="center" wrapText="1"/>
    </xf>
    <xf numFmtId="0" fontId="9" fillId="2" borderId="6" xfId="4" applyFont="1" applyFill="1" applyBorder="1" applyAlignment="1">
      <alignment horizontal="center" wrapText="1"/>
    </xf>
    <xf numFmtId="0" fontId="1" fillId="5" borderId="2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/>
    </xf>
    <xf numFmtId="0" fontId="0" fillId="10" borderId="9" xfId="0" applyFill="1" applyBorder="1" applyAlignment="1">
      <alignment horizontal="center"/>
    </xf>
    <xf numFmtId="0" fontId="0" fillId="10" borderId="0" xfId="0" applyFill="1" applyAlignment="1">
      <alignment horizontal="center"/>
    </xf>
    <xf numFmtId="0" fontId="0" fillId="4" borderId="2" xfId="0" applyFill="1" applyBorder="1" applyAlignment="1">
      <alignment horizontal="center"/>
    </xf>
    <xf numFmtId="0" fontId="1" fillId="10" borderId="0" xfId="0" applyFont="1" applyFill="1" applyAlignment="1">
      <alignment horizontal="left" wrapText="1"/>
    </xf>
    <xf numFmtId="0" fontId="8" fillId="10" borderId="0" xfId="0" applyFont="1" applyFill="1" applyAlignment="1">
      <alignment horizontal="left"/>
    </xf>
    <xf numFmtId="0" fontId="13" fillId="21" borderId="2" xfId="0" applyFont="1" applyFill="1" applyBorder="1" applyAlignment="1">
      <alignment horizontal="center" vertical="center"/>
    </xf>
    <xf numFmtId="0" fontId="1" fillId="21" borderId="2" xfId="0" applyFont="1" applyFill="1" applyBorder="1" applyAlignment="1">
      <alignment horizontal="center" vertical="center" wrapText="1"/>
    </xf>
    <xf numFmtId="0" fontId="8" fillId="21" borderId="2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vertical="center"/>
    </xf>
    <xf numFmtId="0" fontId="2" fillId="5" borderId="2" xfId="0" applyFont="1" applyFill="1" applyBorder="1" applyAlignment="1">
      <alignment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8" fillId="10" borderId="2" xfId="0" applyFont="1" applyFill="1" applyBorder="1" applyAlignment="1">
      <alignment horizontal="center" vertical="center"/>
    </xf>
    <xf numFmtId="164" fontId="2" fillId="0" borderId="2" xfId="1" applyNumberFormat="1" applyFont="1" applyBorder="1" applyAlignment="1">
      <alignment horizontal="center" vertical="center"/>
    </xf>
    <xf numFmtId="0" fontId="1" fillId="5" borderId="2" xfId="0" applyFont="1" applyFill="1" applyBorder="1" applyAlignment="1">
      <alignment horizontal="center" wrapText="1"/>
    </xf>
    <xf numFmtId="2" fontId="2" fillId="0" borderId="2" xfId="0" applyNumberFormat="1" applyFont="1" applyBorder="1" applyAlignment="1">
      <alignment horizontal="center" vertical="center"/>
    </xf>
  </cellXfs>
  <cellStyles count="13">
    <cellStyle name="Normal" xfId="0" builtinId="0"/>
    <cellStyle name="Normal 10 2 2 3" xfId="12" xr:uid="{00000000-0005-0000-0000-000001000000}"/>
    <cellStyle name="Normal 2" xfId="5" xr:uid="{00000000-0005-0000-0000-000002000000}"/>
    <cellStyle name="Normal 2 10 2 2" xfId="10" xr:uid="{00000000-0005-0000-0000-000003000000}"/>
    <cellStyle name="Normal 2 2" xfId="3" xr:uid="{00000000-0005-0000-0000-000004000000}"/>
    <cellStyle name="Normal 2 2 10 3" xfId="11" xr:uid="{00000000-0005-0000-0000-000005000000}"/>
    <cellStyle name="Normal 2 2 2 2" xfId="9" xr:uid="{00000000-0005-0000-0000-000006000000}"/>
    <cellStyle name="Normal 3" xfId="6" xr:uid="{00000000-0005-0000-0000-000007000000}"/>
    <cellStyle name="Normal 35" xfId="2" xr:uid="{00000000-0005-0000-0000-000008000000}"/>
    <cellStyle name="Normal 4" xfId="8" xr:uid="{00000000-0005-0000-0000-000009000000}"/>
    <cellStyle name="Normal 5" xfId="4" xr:uid="{00000000-0005-0000-0000-00000A000000}"/>
    <cellStyle name="Porcentaje" xfId="1" builtinId="5"/>
    <cellStyle name="Porcentaje 2" xfId="7" xr:uid="{00000000-0005-0000-0000-00000C000000}"/>
  </cellStyles>
  <dxfs count="10"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</dxfs>
  <tableStyles count="1" defaultTableStyle="TableStyleMedium9" defaultPivotStyle="PivotStyleLight16">
    <tableStyle name="Invisible" pivot="0" table="0" count="0" xr9:uid="{00000000-0011-0000-FFFF-FFFF0000000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I22"/>
  <sheetViews>
    <sheetView tabSelected="1" zoomScale="80" zoomScaleNormal="80" workbookViewId="0">
      <selection activeCell="F3" sqref="F3:I22"/>
    </sheetView>
  </sheetViews>
  <sheetFormatPr baseColWidth="10" defaultColWidth="11.42578125" defaultRowHeight="15" x14ac:dyDescent="0.25"/>
  <cols>
    <col min="1" max="1" width="12.140625" style="20" customWidth="1"/>
    <col min="2" max="2" width="34.28515625" style="20" bestFit="1" customWidth="1"/>
    <col min="3" max="3" width="10.7109375" style="20" customWidth="1"/>
    <col min="4" max="4" width="10.85546875" style="20" customWidth="1"/>
    <col min="5" max="5" width="11.42578125" style="20"/>
    <col min="6" max="6" width="13.5703125" style="20" customWidth="1"/>
    <col min="7" max="7" width="36.5703125" style="20" customWidth="1"/>
    <col min="8" max="16384" width="11.42578125" style="20"/>
  </cols>
  <sheetData>
    <row r="1" spans="1:9" x14ac:dyDescent="0.25">
      <c r="A1" s="142" t="s">
        <v>27</v>
      </c>
      <c r="B1" s="142"/>
      <c r="C1" s="142"/>
      <c r="D1" s="142"/>
    </row>
    <row r="2" spans="1:9" x14ac:dyDescent="0.25">
      <c r="A2" s="15"/>
    </row>
    <row r="3" spans="1:9" x14ac:dyDescent="0.25">
      <c r="A3" s="139" t="s">
        <v>12</v>
      </c>
      <c r="B3" s="139" t="s">
        <v>17</v>
      </c>
      <c r="C3" s="140">
        <v>516</v>
      </c>
      <c r="D3" s="141"/>
      <c r="F3" s="139" t="s">
        <v>12</v>
      </c>
      <c r="G3" s="139" t="s">
        <v>17</v>
      </c>
      <c r="H3" s="140">
        <v>510</v>
      </c>
      <c r="I3" s="141"/>
    </row>
    <row r="4" spans="1:9" x14ac:dyDescent="0.25">
      <c r="A4" s="139"/>
      <c r="B4" s="139"/>
      <c r="C4" s="2" t="s">
        <v>18</v>
      </c>
      <c r="D4" s="2" t="s">
        <v>19</v>
      </c>
      <c r="F4" s="139"/>
      <c r="G4" s="139"/>
      <c r="H4" s="2" t="s">
        <v>18</v>
      </c>
      <c r="I4" s="2" t="s">
        <v>19</v>
      </c>
    </row>
    <row r="5" spans="1:9" x14ac:dyDescent="0.25">
      <c r="A5" s="1" t="s">
        <v>14</v>
      </c>
      <c r="B5" s="1" t="s">
        <v>20</v>
      </c>
      <c r="C5" s="10">
        <v>28.72</v>
      </c>
      <c r="D5" s="10">
        <v>28.8</v>
      </c>
      <c r="F5" s="1" t="s">
        <v>14</v>
      </c>
      <c r="G5" s="1" t="s">
        <v>20</v>
      </c>
      <c r="H5" s="10">
        <v>30.06</v>
      </c>
      <c r="I5" s="10">
        <v>29.6</v>
      </c>
    </row>
    <row r="6" spans="1:9" x14ac:dyDescent="0.25">
      <c r="A6" s="1" t="s">
        <v>14</v>
      </c>
      <c r="B6" s="1" t="s">
        <v>21</v>
      </c>
      <c r="C6" s="10">
        <v>28.72</v>
      </c>
      <c r="D6" s="10">
        <v>28.8</v>
      </c>
      <c r="F6" s="1" t="s">
        <v>14</v>
      </c>
      <c r="G6" s="1" t="s">
        <v>21</v>
      </c>
      <c r="H6" s="10">
        <v>30.06</v>
      </c>
      <c r="I6" s="10">
        <v>29.6</v>
      </c>
    </row>
    <row r="7" spans="1:9" x14ac:dyDescent="0.25">
      <c r="A7" s="1" t="s">
        <v>15</v>
      </c>
      <c r="B7" s="1" t="s">
        <v>20</v>
      </c>
      <c r="C7" s="10">
        <v>28.72</v>
      </c>
      <c r="D7" s="10">
        <v>28.8</v>
      </c>
      <c r="F7" s="1" t="s">
        <v>15</v>
      </c>
      <c r="G7" s="1" t="s">
        <v>20</v>
      </c>
      <c r="H7" s="10">
        <v>30.06</v>
      </c>
      <c r="I7" s="10">
        <v>29.6</v>
      </c>
    </row>
    <row r="8" spans="1:9" x14ac:dyDescent="0.25">
      <c r="A8" s="1" t="s">
        <v>15</v>
      </c>
      <c r="B8" s="1" t="s">
        <v>21</v>
      </c>
      <c r="C8" s="10">
        <v>28.72</v>
      </c>
      <c r="D8" s="10">
        <v>28.8</v>
      </c>
      <c r="F8" s="1" t="s">
        <v>15</v>
      </c>
      <c r="G8" s="1" t="s">
        <v>21</v>
      </c>
      <c r="H8" s="10">
        <v>30.06</v>
      </c>
      <c r="I8" s="10">
        <v>29.6</v>
      </c>
    </row>
    <row r="9" spans="1:9" ht="1.5" customHeight="1" x14ac:dyDescent="0.25"/>
    <row r="10" spans="1:9" x14ac:dyDescent="0.25">
      <c r="A10" s="1" t="s">
        <v>22</v>
      </c>
      <c r="B10" s="1" t="s">
        <v>20</v>
      </c>
      <c r="C10" s="4">
        <f>+(C7-C5)/C5</f>
        <v>0</v>
      </c>
      <c r="D10" s="4">
        <f>+(D7-D5)/D5</f>
        <v>0</v>
      </c>
      <c r="F10" s="1" t="s">
        <v>22</v>
      </c>
      <c r="G10" s="1" t="s">
        <v>20</v>
      </c>
      <c r="H10" s="4">
        <f>+(H7-H5)/H5</f>
        <v>0</v>
      </c>
      <c r="I10" s="4">
        <f>+(I7-I5)/I5</f>
        <v>0</v>
      </c>
    </row>
    <row r="11" spans="1:9" x14ac:dyDescent="0.25">
      <c r="A11" s="1" t="s">
        <v>22</v>
      </c>
      <c r="B11" s="1" t="s">
        <v>21</v>
      </c>
      <c r="C11" s="4">
        <f>+(C8-C6)/C6</f>
        <v>0</v>
      </c>
      <c r="D11" s="4">
        <f>+(D8-D6)/D6</f>
        <v>0</v>
      </c>
      <c r="F11" s="1" t="s">
        <v>22</v>
      </c>
      <c r="G11" s="1" t="s">
        <v>21</v>
      </c>
      <c r="H11" s="4">
        <f>+(H8-H6)/H6</f>
        <v>0</v>
      </c>
      <c r="I11" s="4">
        <f>+(I8-I6)/I6</f>
        <v>0</v>
      </c>
    </row>
    <row r="12" spans="1:9" ht="1.5" customHeight="1" x14ac:dyDescent="0.25"/>
    <row r="13" spans="1:9" x14ac:dyDescent="0.25">
      <c r="A13" s="1" t="s">
        <v>14</v>
      </c>
      <c r="B13" s="1" t="s">
        <v>23</v>
      </c>
      <c r="C13" s="136">
        <v>10296.159999999982</v>
      </c>
      <c r="D13" s="137"/>
      <c r="F13" s="1" t="s">
        <v>14</v>
      </c>
      <c r="G13" s="1" t="s">
        <v>23</v>
      </c>
      <c r="H13" s="136">
        <v>5608.0399999999854</v>
      </c>
      <c r="I13" s="137"/>
    </row>
    <row r="14" spans="1:9" x14ac:dyDescent="0.25">
      <c r="A14" s="1" t="s">
        <v>14</v>
      </c>
      <c r="B14" s="1" t="s">
        <v>24</v>
      </c>
      <c r="C14" s="136">
        <v>5751.9999999999964</v>
      </c>
      <c r="D14" s="137"/>
      <c r="F14" s="1" t="s">
        <v>14</v>
      </c>
      <c r="G14" s="1" t="s">
        <v>24</v>
      </c>
      <c r="H14" s="136">
        <v>4593.8199999999961</v>
      </c>
      <c r="I14" s="137"/>
    </row>
    <row r="15" spans="1:9" x14ac:dyDescent="0.25">
      <c r="A15" s="1" t="s">
        <v>14</v>
      </c>
      <c r="B15" s="1" t="s">
        <v>25</v>
      </c>
      <c r="C15" s="136">
        <v>5406.8799999999974</v>
      </c>
      <c r="D15" s="137"/>
      <c r="F15" s="1" t="s">
        <v>14</v>
      </c>
      <c r="G15" s="1" t="s">
        <v>25</v>
      </c>
      <c r="H15" s="136">
        <v>4056.8799999999965</v>
      </c>
      <c r="I15" s="137"/>
    </row>
    <row r="16" spans="1:9" x14ac:dyDescent="0.25">
      <c r="A16" s="1" t="s">
        <v>26</v>
      </c>
      <c r="B16" s="1" t="s">
        <v>23</v>
      </c>
      <c r="C16" s="136">
        <v>10181.119999999995</v>
      </c>
      <c r="D16" s="138"/>
      <c r="F16" s="1" t="s">
        <v>26</v>
      </c>
      <c r="G16" s="1" t="s">
        <v>23</v>
      </c>
      <c r="H16" s="136">
        <v>5548.3799999999965</v>
      </c>
      <c r="I16" s="138"/>
    </row>
    <row r="17" spans="1:9" x14ac:dyDescent="0.25">
      <c r="A17" s="1" t="s">
        <v>26</v>
      </c>
      <c r="B17" s="1" t="s">
        <v>24</v>
      </c>
      <c r="C17" s="136">
        <v>5636.96</v>
      </c>
      <c r="D17" s="138"/>
      <c r="F17" s="1" t="s">
        <v>26</v>
      </c>
      <c r="G17" s="1" t="s">
        <v>24</v>
      </c>
      <c r="H17" s="136">
        <v>4534.16</v>
      </c>
      <c r="I17" s="138"/>
    </row>
    <row r="18" spans="1:9" x14ac:dyDescent="0.25">
      <c r="A18" s="1" t="s">
        <v>26</v>
      </c>
      <c r="B18" s="1" t="s">
        <v>25</v>
      </c>
      <c r="C18" s="136">
        <v>5349.3600000000006</v>
      </c>
      <c r="D18" s="138"/>
      <c r="F18" s="1" t="s">
        <v>26</v>
      </c>
      <c r="G18" s="1" t="s">
        <v>25</v>
      </c>
      <c r="H18" s="136">
        <v>3997.2200000000003</v>
      </c>
      <c r="I18" s="138"/>
    </row>
    <row r="19" spans="1:9" ht="1.5" customHeight="1" x14ac:dyDescent="0.25"/>
    <row r="20" spans="1:9" x14ac:dyDescent="0.25">
      <c r="A20" s="1" t="s">
        <v>22</v>
      </c>
      <c r="B20" s="1" t="s">
        <v>23</v>
      </c>
      <c r="C20" s="134">
        <f>+(C16-C13)/C13</f>
        <v>-1.1173097543160414E-2</v>
      </c>
      <c r="D20" s="135"/>
      <c r="F20" s="1" t="s">
        <v>22</v>
      </c>
      <c r="G20" s="1" t="s">
        <v>23</v>
      </c>
      <c r="H20" s="134">
        <f>+(H16-H13)/H13</f>
        <v>-1.0638297872338481E-2</v>
      </c>
      <c r="I20" s="135"/>
    </row>
    <row r="21" spans="1:9" x14ac:dyDescent="0.25">
      <c r="A21" s="1" t="s">
        <v>22</v>
      </c>
      <c r="B21" s="1" t="s">
        <v>24</v>
      </c>
      <c r="C21" s="134">
        <f t="shared" ref="C21:C22" si="0">+(C17-C14)/C14</f>
        <v>-1.9999999999999372E-2</v>
      </c>
      <c r="D21" s="135"/>
      <c r="F21" s="1" t="s">
        <v>22</v>
      </c>
      <c r="G21" s="1" t="s">
        <v>24</v>
      </c>
      <c r="H21" s="134">
        <f t="shared" ref="H21:H22" si="1">+(H17-H14)/H14</f>
        <v>-1.2987012987012174E-2</v>
      </c>
      <c r="I21" s="135"/>
    </row>
    <row r="22" spans="1:9" x14ac:dyDescent="0.25">
      <c r="A22" s="1" t="s">
        <v>22</v>
      </c>
      <c r="B22" s="1" t="s">
        <v>25</v>
      </c>
      <c r="C22" s="134">
        <f t="shared" si="0"/>
        <v>-1.0638297872339839E-2</v>
      </c>
      <c r="D22" s="135"/>
      <c r="F22" s="1" t="s">
        <v>22</v>
      </c>
      <c r="G22" s="1" t="s">
        <v>25</v>
      </c>
      <c r="H22" s="134">
        <f t="shared" si="1"/>
        <v>-1.4705882352940257E-2</v>
      </c>
      <c r="I22" s="135"/>
    </row>
  </sheetData>
  <mergeCells count="25">
    <mergeCell ref="A1:D1"/>
    <mergeCell ref="A3:A4"/>
    <mergeCell ref="B3:B4"/>
    <mergeCell ref="C3:D3"/>
    <mergeCell ref="C15:D15"/>
    <mergeCell ref="C22:D22"/>
    <mergeCell ref="C13:D13"/>
    <mergeCell ref="C20:D20"/>
    <mergeCell ref="C14:D14"/>
    <mergeCell ref="C21:D21"/>
    <mergeCell ref="C16:D16"/>
    <mergeCell ref="C17:D17"/>
    <mergeCell ref="C18:D18"/>
    <mergeCell ref="F3:F4"/>
    <mergeCell ref="G3:G4"/>
    <mergeCell ref="H3:I3"/>
    <mergeCell ref="H13:I13"/>
    <mergeCell ref="H14:I14"/>
    <mergeCell ref="H21:I21"/>
    <mergeCell ref="H22:I22"/>
    <mergeCell ref="H15:I15"/>
    <mergeCell ref="H16:I16"/>
    <mergeCell ref="H17:I17"/>
    <mergeCell ref="H18:I18"/>
    <mergeCell ref="H20:I20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J24"/>
  <sheetViews>
    <sheetView workbookViewId="0">
      <selection activeCell="I22" sqref="I22"/>
    </sheetView>
  </sheetViews>
  <sheetFormatPr baseColWidth="10" defaultColWidth="11.42578125" defaultRowHeight="15" x14ac:dyDescent="0.25"/>
  <cols>
    <col min="1" max="1" width="11.42578125" style="20"/>
    <col min="2" max="2" width="12.42578125" style="20" bestFit="1" customWidth="1"/>
    <col min="3" max="16384" width="11.42578125" style="20"/>
  </cols>
  <sheetData>
    <row r="1" spans="1:10" x14ac:dyDescent="0.25">
      <c r="A1" s="144" t="s">
        <v>169</v>
      </c>
      <c r="B1" s="144"/>
      <c r="C1" s="144"/>
      <c r="D1" s="144"/>
      <c r="E1" s="144"/>
      <c r="F1" s="144"/>
      <c r="G1" s="144"/>
      <c r="H1" s="144"/>
      <c r="I1" s="144"/>
    </row>
    <row r="2" spans="1:10" x14ac:dyDescent="0.25">
      <c r="A2" s="32"/>
      <c r="B2" s="32"/>
      <c r="C2" s="32"/>
      <c r="D2" s="32"/>
      <c r="E2" s="32"/>
      <c r="F2" s="32"/>
      <c r="G2" s="32"/>
      <c r="H2" s="32"/>
      <c r="I2" s="32"/>
    </row>
    <row r="3" spans="1:10" ht="45" x14ac:dyDescent="0.25">
      <c r="A3" s="63" t="s">
        <v>40</v>
      </c>
      <c r="B3" s="63" t="s">
        <v>101</v>
      </c>
      <c r="C3" s="63" t="s">
        <v>102</v>
      </c>
      <c r="D3" s="63">
        <v>102</v>
      </c>
      <c r="E3" s="63">
        <v>103</v>
      </c>
      <c r="F3" s="63">
        <v>108</v>
      </c>
      <c r="G3" s="63">
        <v>107</v>
      </c>
      <c r="H3" s="63">
        <v>104</v>
      </c>
      <c r="I3" s="63" t="s">
        <v>44</v>
      </c>
      <c r="J3" s="63" t="s">
        <v>45</v>
      </c>
    </row>
    <row r="4" spans="1:10" x14ac:dyDescent="0.25">
      <c r="A4" s="12"/>
      <c r="B4" s="12"/>
      <c r="C4" s="38"/>
      <c r="D4" s="38"/>
      <c r="E4" s="38"/>
      <c r="F4" s="38"/>
      <c r="G4" s="38"/>
      <c r="H4" s="38"/>
      <c r="I4" s="10"/>
      <c r="J4" s="10"/>
    </row>
    <row r="5" spans="1:10" x14ac:dyDescent="0.25">
      <c r="A5" s="12"/>
      <c r="B5" s="12"/>
      <c r="C5" s="38"/>
      <c r="D5" s="38"/>
      <c r="E5" s="38"/>
      <c r="F5" s="38"/>
      <c r="G5" s="38"/>
      <c r="H5" s="38"/>
      <c r="I5" s="10"/>
      <c r="J5" s="10"/>
    </row>
    <row r="6" spans="1:10" x14ac:dyDescent="0.25">
      <c r="A6" s="12"/>
      <c r="B6" s="12"/>
      <c r="C6" s="38"/>
      <c r="D6" s="38"/>
      <c r="E6" s="38"/>
      <c r="F6" s="38"/>
      <c r="G6" s="38"/>
      <c r="H6" s="38"/>
      <c r="I6" s="10"/>
      <c r="J6" s="10"/>
    </row>
    <row r="7" spans="1:10" x14ac:dyDescent="0.25">
      <c r="A7" s="12"/>
      <c r="B7" s="12"/>
      <c r="C7" s="10"/>
      <c r="D7" s="38"/>
      <c r="E7" s="38"/>
      <c r="F7" s="10"/>
      <c r="G7" s="10"/>
      <c r="H7" s="10"/>
      <c r="I7" s="10"/>
      <c r="J7" s="10"/>
    </row>
    <row r="8" spans="1:10" x14ac:dyDescent="0.25">
      <c r="A8" s="12"/>
      <c r="B8" s="12"/>
      <c r="C8" s="10"/>
      <c r="D8" s="38"/>
      <c r="E8" s="38"/>
      <c r="F8" s="38"/>
      <c r="G8" s="38"/>
      <c r="H8" s="38"/>
      <c r="I8" s="10"/>
      <c r="J8" s="10"/>
    </row>
    <row r="9" spans="1:10" x14ac:dyDescent="0.25">
      <c r="A9" s="12"/>
      <c r="B9" s="12"/>
      <c r="C9" s="38"/>
      <c r="D9" s="38"/>
      <c r="E9" s="38"/>
      <c r="F9" s="38"/>
      <c r="G9" s="38"/>
      <c r="H9" s="38"/>
      <c r="I9" s="10"/>
      <c r="J9" s="10"/>
    </row>
    <row r="10" spans="1:10" x14ac:dyDescent="0.25">
      <c r="A10" s="12"/>
      <c r="B10" s="12"/>
      <c r="C10" s="38"/>
      <c r="D10" s="38"/>
      <c r="E10" s="38"/>
      <c r="F10" s="38"/>
      <c r="G10" s="38"/>
      <c r="H10" s="38"/>
      <c r="I10" s="10"/>
      <c r="J10" s="10"/>
    </row>
    <row r="11" spans="1:10" x14ac:dyDescent="0.25">
      <c r="A11" s="12"/>
      <c r="B11" s="12"/>
      <c r="C11" s="10"/>
      <c r="D11" s="38"/>
      <c r="E11" s="38"/>
      <c r="F11" s="10"/>
      <c r="G11" s="10"/>
      <c r="H11" s="10"/>
      <c r="I11" s="10"/>
      <c r="J11" s="10"/>
    </row>
    <row r="12" spans="1:10" x14ac:dyDescent="0.25">
      <c r="A12" s="12"/>
      <c r="B12" s="12"/>
      <c r="C12" s="38"/>
      <c r="D12" s="38"/>
      <c r="E12" s="38"/>
      <c r="F12" s="38"/>
      <c r="G12" s="38"/>
      <c r="H12" s="38"/>
      <c r="I12" s="10"/>
      <c r="J12" s="10"/>
    </row>
    <row r="13" spans="1:10" x14ac:dyDescent="0.25">
      <c r="A13" s="12"/>
      <c r="B13" s="12"/>
      <c r="C13" s="38"/>
      <c r="D13" s="38"/>
      <c r="E13" s="38"/>
      <c r="F13" s="38"/>
      <c r="G13" s="38"/>
      <c r="H13" s="38"/>
      <c r="I13" s="10"/>
      <c r="J13" s="10"/>
    </row>
    <row r="14" spans="1:10" x14ac:dyDescent="0.25">
      <c r="A14" s="12"/>
      <c r="B14" s="12"/>
      <c r="C14" s="38"/>
      <c r="D14" s="38"/>
      <c r="E14" s="38"/>
      <c r="F14" s="38"/>
      <c r="G14" s="38"/>
      <c r="H14" s="38"/>
      <c r="I14" s="10"/>
      <c r="J14" s="10"/>
    </row>
    <row r="15" spans="1:10" x14ac:dyDescent="0.25">
      <c r="A15" s="12"/>
      <c r="B15" s="12"/>
      <c r="C15" s="38"/>
      <c r="D15" s="38"/>
      <c r="E15" s="38"/>
      <c r="F15" s="38"/>
      <c r="G15" s="38"/>
      <c r="H15" s="38"/>
      <c r="I15" s="10"/>
      <c r="J15" s="10"/>
    </row>
    <row r="16" spans="1:10" x14ac:dyDescent="0.25">
      <c r="A16" s="12"/>
      <c r="B16" s="12"/>
      <c r="C16" s="10"/>
      <c r="D16" s="38"/>
      <c r="E16" s="38"/>
      <c r="F16" s="10"/>
      <c r="G16" s="10"/>
      <c r="H16" s="10"/>
      <c r="I16" s="10"/>
      <c r="J16" s="10"/>
    </row>
    <row r="17" spans="1:10" x14ac:dyDescent="0.25">
      <c r="A17" s="12"/>
      <c r="B17" s="12"/>
      <c r="C17" s="10"/>
      <c r="D17" s="38"/>
      <c r="E17" s="38"/>
      <c r="F17" s="10"/>
      <c r="G17" s="10"/>
      <c r="H17" s="10"/>
      <c r="I17" s="10"/>
      <c r="J17" s="10"/>
    </row>
    <row r="18" spans="1:10" x14ac:dyDescent="0.25">
      <c r="A18" s="12"/>
      <c r="B18" s="12"/>
      <c r="C18" s="38"/>
      <c r="D18" s="38"/>
      <c r="E18" s="38"/>
      <c r="F18" s="38"/>
      <c r="G18" s="38"/>
      <c r="H18" s="38"/>
      <c r="I18" s="10"/>
      <c r="J18" s="10"/>
    </row>
    <row r="19" spans="1:10" x14ac:dyDescent="0.25">
      <c r="A19" s="12"/>
      <c r="B19" s="12"/>
      <c r="C19" s="38"/>
      <c r="D19" s="38"/>
      <c r="E19" s="38"/>
      <c r="F19" s="38"/>
      <c r="G19" s="38"/>
      <c r="H19" s="38"/>
      <c r="I19" s="10"/>
      <c r="J19" s="10"/>
    </row>
    <row r="20" spans="1:10" x14ac:dyDescent="0.25">
      <c r="A20" s="12"/>
      <c r="B20" s="12"/>
      <c r="C20" s="10"/>
      <c r="D20" s="38"/>
      <c r="E20" s="38"/>
      <c r="F20" s="10"/>
      <c r="G20" s="10"/>
      <c r="H20" s="10"/>
      <c r="I20" s="10"/>
      <c r="J20" s="10"/>
    </row>
    <row r="21" spans="1:10" x14ac:dyDescent="0.25">
      <c r="A21" s="12"/>
      <c r="B21" s="12"/>
      <c r="C21" s="10"/>
      <c r="D21" s="38"/>
      <c r="E21" s="38"/>
      <c r="F21" s="10"/>
      <c r="G21" s="10"/>
      <c r="H21" s="10"/>
      <c r="I21" s="10"/>
      <c r="J21" s="10"/>
    </row>
    <row r="22" spans="1:10" x14ac:dyDescent="0.25">
      <c r="A22" s="161"/>
      <c r="B22" s="161"/>
      <c r="C22" s="40"/>
      <c r="D22" s="40"/>
      <c r="E22" s="40"/>
      <c r="F22" s="40"/>
      <c r="G22" s="40"/>
      <c r="H22" s="40"/>
      <c r="I22" s="40"/>
      <c r="J22" s="40"/>
    </row>
    <row r="24" spans="1:10" x14ac:dyDescent="0.25">
      <c r="A24" s="159"/>
      <c r="B24" s="160"/>
    </row>
  </sheetData>
  <mergeCells count="3">
    <mergeCell ref="A1:I1"/>
    <mergeCell ref="A24:B24"/>
    <mergeCell ref="A22:B22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92D050"/>
  </sheetPr>
  <dimension ref="A1:E15"/>
  <sheetViews>
    <sheetView workbookViewId="0">
      <selection activeCell="C23" sqref="C23"/>
    </sheetView>
  </sheetViews>
  <sheetFormatPr baseColWidth="10" defaultColWidth="11.42578125" defaultRowHeight="15" x14ac:dyDescent="0.25"/>
  <cols>
    <col min="1" max="1" width="26.42578125" style="20" customWidth="1"/>
    <col min="2" max="4" width="12.5703125" style="20" customWidth="1"/>
    <col min="5" max="5" width="16.7109375" style="20" customWidth="1"/>
    <col min="6" max="16384" width="11.42578125" style="20"/>
  </cols>
  <sheetData>
    <row r="1" spans="1:5" x14ac:dyDescent="0.25">
      <c r="A1" s="144" t="s">
        <v>170</v>
      </c>
      <c r="B1" s="144"/>
    </row>
    <row r="2" spans="1:5" x14ac:dyDescent="0.25">
      <c r="A2" s="113">
        <v>516</v>
      </c>
    </row>
    <row r="3" spans="1:5" x14ac:dyDescent="0.25">
      <c r="A3" s="116" t="s">
        <v>206</v>
      </c>
      <c r="B3" s="117" t="s">
        <v>214</v>
      </c>
      <c r="C3" s="117" t="s">
        <v>215</v>
      </c>
      <c r="D3" s="117" t="s">
        <v>216</v>
      </c>
      <c r="E3" s="117" t="s">
        <v>207</v>
      </c>
    </row>
    <row r="4" spans="1:5" x14ac:dyDescent="0.25">
      <c r="A4" s="93" t="s">
        <v>185</v>
      </c>
      <c r="B4" s="12">
        <v>5</v>
      </c>
      <c r="C4" s="12">
        <v>2</v>
      </c>
      <c r="D4" s="10">
        <v>0</v>
      </c>
      <c r="E4" s="10">
        <v>7</v>
      </c>
    </row>
    <row r="5" spans="1:5" x14ac:dyDescent="0.25">
      <c r="A5" s="93" t="s">
        <v>205</v>
      </c>
      <c r="B5" s="12">
        <v>23</v>
      </c>
      <c r="C5" s="12">
        <v>24</v>
      </c>
      <c r="D5" s="10">
        <v>28</v>
      </c>
      <c r="E5" s="10">
        <v>75</v>
      </c>
    </row>
    <row r="6" spans="1:5" x14ac:dyDescent="0.25">
      <c r="A6" s="93" t="s">
        <v>208</v>
      </c>
      <c r="B6" s="12">
        <v>19</v>
      </c>
      <c r="C6" s="12">
        <v>22</v>
      </c>
      <c r="D6" s="10">
        <v>16</v>
      </c>
      <c r="E6" s="10">
        <v>57</v>
      </c>
    </row>
    <row r="7" spans="1:5" x14ac:dyDescent="0.25">
      <c r="A7" s="118" t="s">
        <v>207</v>
      </c>
      <c r="B7" s="119">
        <v>47</v>
      </c>
      <c r="C7" s="119">
        <v>48</v>
      </c>
      <c r="D7" s="119">
        <v>44</v>
      </c>
      <c r="E7" s="119">
        <v>139</v>
      </c>
    </row>
    <row r="10" spans="1:5" x14ac:dyDescent="0.25">
      <c r="A10" s="113">
        <v>510</v>
      </c>
    </row>
    <row r="11" spans="1:5" x14ac:dyDescent="0.25">
      <c r="A11" s="116" t="s">
        <v>206</v>
      </c>
      <c r="B11" s="117" t="s">
        <v>214</v>
      </c>
      <c r="C11" s="117" t="s">
        <v>215</v>
      </c>
      <c r="D11" s="117" t="s">
        <v>216</v>
      </c>
      <c r="E11" s="117" t="s">
        <v>207</v>
      </c>
    </row>
    <row r="12" spans="1:5" x14ac:dyDescent="0.25">
      <c r="A12" s="93" t="s">
        <v>185</v>
      </c>
      <c r="B12" s="12">
        <v>1</v>
      </c>
      <c r="C12" s="12">
        <v>1</v>
      </c>
      <c r="D12" s="10">
        <v>1</v>
      </c>
      <c r="E12" s="10">
        <v>3</v>
      </c>
    </row>
    <row r="13" spans="1:5" x14ac:dyDescent="0.25">
      <c r="A13" s="93" t="s">
        <v>205</v>
      </c>
      <c r="B13" s="12">
        <v>17</v>
      </c>
      <c r="C13" s="12">
        <v>19</v>
      </c>
      <c r="D13" s="10">
        <v>11</v>
      </c>
      <c r="E13" s="10">
        <v>47</v>
      </c>
    </row>
    <row r="14" spans="1:5" x14ac:dyDescent="0.25">
      <c r="A14" s="93" t="s">
        <v>208</v>
      </c>
      <c r="B14" s="12">
        <v>12</v>
      </c>
      <c r="C14" s="12">
        <v>9</v>
      </c>
      <c r="D14" s="10">
        <v>7</v>
      </c>
      <c r="E14" s="10">
        <v>28</v>
      </c>
    </row>
    <row r="15" spans="1:5" x14ac:dyDescent="0.25">
      <c r="A15" s="118" t="s">
        <v>207</v>
      </c>
      <c r="B15" s="119">
        <v>30</v>
      </c>
      <c r="C15" s="119">
        <v>29</v>
      </c>
      <c r="D15" s="119">
        <v>19</v>
      </c>
      <c r="E15" s="119">
        <v>78</v>
      </c>
    </row>
  </sheetData>
  <mergeCells count="1">
    <mergeCell ref="A1:B1"/>
  </mergeCells>
  <pageMargins left="0.7" right="0.7" top="0.75" bottom="0.75" header="0.3" footer="0.3"/>
  <pageSetup orientation="portrait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E7"/>
  <sheetViews>
    <sheetView workbookViewId="0">
      <selection activeCell="I22" sqref="I22"/>
    </sheetView>
  </sheetViews>
  <sheetFormatPr baseColWidth="10" defaultColWidth="11.42578125" defaultRowHeight="15" x14ac:dyDescent="0.25"/>
  <cols>
    <col min="1" max="1" width="30.140625" style="20" bestFit="1" customWidth="1"/>
    <col min="2" max="2" width="13.7109375" style="20" bestFit="1" customWidth="1"/>
    <col min="3" max="3" width="23" style="20" bestFit="1" customWidth="1"/>
    <col min="4" max="4" width="15.5703125" style="20" bestFit="1" customWidth="1"/>
    <col min="5" max="16384" width="11.42578125" style="20"/>
  </cols>
  <sheetData>
    <row r="1" spans="1:5" x14ac:dyDescent="0.25">
      <c r="A1" s="162" t="s">
        <v>171</v>
      </c>
      <c r="B1" s="162"/>
      <c r="C1" s="162"/>
      <c r="D1" s="162"/>
      <c r="E1" s="162"/>
    </row>
    <row r="3" spans="1:5" x14ac:dyDescent="0.25">
      <c r="A3" s="8" t="s">
        <v>104</v>
      </c>
      <c r="B3" s="8" t="s">
        <v>105</v>
      </c>
      <c r="C3" s="8" t="s">
        <v>106</v>
      </c>
      <c r="D3" s="8" t="s">
        <v>107</v>
      </c>
    </row>
    <row r="4" spans="1:5" ht="15.75" thickBot="1" x14ac:dyDescent="0.3">
      <c r="A4" s="28"/>
      <c r="B4" s="29"/>
      <c r="C4" s="29"/>
      <c r="D4" s="29"/>
    </row>
    <row r="5" spans="1:5" ht="15.75" thickBot="1" x14ac:dyDescent="0.3">
      <c r="A5" s="28"/>
      <c r="B5" s="29"/>
      <c r="C5" s="29"/>
      <c r="D5" s="29"/>
    </row>
    <row r="6" spans="1:5" ht="15.75" thickBot="1" x14ac:dyDescent="0.3">
      <c r="A6" s="28"/>
      <c r="B6" s="29"/>
      <c r="C6" s="29"/>
      <c r="D6" s="29"/>
    </row>
    <row r="7" spans="1:5" ht="15.75" thickBot="1" x14ac:dyDescent="0.3">
      <c r="A7" s="28"/>
      <c r="B7" s="29"/>
      <c r="C7" s="29"/>
      <c r="D7" s="29"/>
    </row>
  </sheetData>
  <mergeCells count="1">
    <mergeCell ref="A1:E1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92D050"/>
  </sheetPr>
  <dimension ref="A1:I8"/>
  <sheetViews>
    <sheetView workbookViewId="0">
      <selection activeCell="E24" sqref="E24"/>
    </sheetView>
  </sheetViews>
  <sheetFormatPr baseColWidth="10" defaultColWidth="11.42578125" defaultRowHeight="15" x14ac:dyDescent="0.25"/>
  <cols>
    <col min="1" max="1" width="13.140625" style="20" customWidth="1"/>
    <col min="2" max="2" width="11.7109375" style="20" customWidth="1"/>
    <col min="3" max="4" width="11.42578125" style="20"/>
    <col min="5" max="7" width="9.7109375" style="20" customWidth="1"/>
    <col min="8" max="16384" width="11.42578125" style="20"/>
  </cols>
  <sheetData>
    <row r="1" spans="1:9" x14ac:dyDescent="0.25">
      <c r="A1" s="142" t="s">
        <v>172</v>
      </c>
      <c r="B1" s="142"/>
      <c r="C1" s="142"/>
      <c r="D1" s="142"/>
      <c r="E1" s="142"/>
      <c r="F1" s="142"/>
      <c r="G1" s="142"/>
      <c r="H1" s="142"/>
    </row>
    <row r="3" spans="1:9" ht="30" x14ac:dyDescent="0.25">
      <c r="A3" s="26" t="s">
        <v>17</v>
      </c>
      <c r="B3" s="62" t="s">
        <v>108</v>
      </c>
      <c r="C3" s="62" t="s">
        <v>109</v>
      </c>
      <c r="D3" s="62" t="s">
        <v>110</v>
      </c>
      <c r="E3" s="30" t="s">
        <v>3</v>
      </c>
      <c r="F3" s="30" t="s">
        <v>4</v>
      </c>
      <c r="G3" s="62" t="s">
        <v>186</v>
      </c>
      <c r="H3" s="62" t="s">
        <v>183</v>
      </c>
      <c r="I3" s="30" t="s">
        <v>184</v>
      </c>
    </row>
    <row r="4" spans="1:9" x14ac:dyDescent="0.25">
      <c r="A4" s="9">
        <v>516</v>
      </c>
      <c r="B4" s="31">
        <v>23469.950819672129</v>
      </c>
      <c r="C4" s="31">
        <v>11678.833333333332</v>
      </c>
      <c r="D4" s="31">
        <v>7491.6111111111113</v>
      </c>
      <c r="E4" s="31">
        <v>3697.0655737704919</v>
      </c>
      <c r="F4" s="31">
        <v>1959.655737704918</v>
      </c>
      <c r="G4" s="71">
        <v>4030.0819672131147</v>
      </c>
      <c r="H4" s="71">
        <v>3998.1311475409839</v>
      </c>
      <c r="I4" s="71">
        <v>1522.0983606557377</v>
      </c>
    </row>
    <row r="7" spans="1:9" ht="30" x14ac:dyDescent="0.25">
      <c r="A7" s="26" t="s">
        <v>17</v>
      </c>
      <c r="B7" s="62" t="s">
        <v>108</v>
      </c>
      <c r="C7" s="62" t="s">
        <v>109</v>
      </c>
      <c r="D7" s="62" t="s">
        <v>110</v>
      </c>
      <c r="E7" s="30" t="s">
        <v>3</v>
      </c>
      <c r="F7" s="30" t="s">
        <v>4</v>
      </c>
      <c r="G7" s="62" t="s">
        <v>186</v>
      </c>
      <c r="H7" s="62" t="s">
        <v>183</v>
      </c>
      <c r="I7" s="30" t="s">
        <v>184</v>
      </c>
    </row>
    <row r="8" spans="1:9" x14ac:dyDescent="0.25">
      <c r="A8" s="9">
        <v>510</v>
      </c>
      <c r="B8" s="31">
        <v>11885.262295081968</v>
      </c>
      <c r="C8" s="31">
        <v>10213</v>
      </c>
      <c r="D8" s="31">
        <v>5401.3888888888887</v>
      </c>
      <c r="E8" s="31">
        <v>1391.672131147541</v>
      </c>
      <c r="F8" s="31">
        <v>1067.7704918032787</v>
      </c>
      <c r="G8" s="71">
        <v>2200.8524590163934</v>
      </c>
      <c r="H8" s="71">
        <v>2037.8032786885246</v>
      </c>
      <c r="I8" s="71">
        <v>804.7377049180327</v>
      </c>
    </row>
  </sheetData>
  <mergeCells count="1">
    <mergeCell ref="A1:H1"/>
  </mergeCells>
  <pageMargins left="0.7" right="0.7" top="0.75" bottom="0.75" header="0.3" footer="0.3"/>
  <pageSetup orientation="portrait" horizontalDpi="0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G10"/>
  <sheetViews>
    <sheetView topLeftCell="B1" workbookViewId="0">
      <selection activeCell="D4" sqref="D4:G10"/>
    </sheetView>
  </sheetViews>
  <sheetFormatPr baseColWidth="10" defaultColWidth="11.42578125" defaultRowHeight="15" x14ac:dyDescent="0.25"/>
  <cols>
    <col min="1" max="1" width="11.42578125" style="20"/>
    <col min="2" max="3" width="16.140625" style="20" customWidth="1"/>
    <col min="4" max="4" width="23.28515625" style="20" customWidth="1"/>
    <col min="5" max="5" width="25.85546875" style="20" bestFit="1" customWidth="1"/>
    <col min="6" max="6" width="29.42578125" style="20" bestFit="1" customWidth="1"/>
    <col min="7" max="16384" width="11.42578125" style="20"/>
  </cols>
  <sheetData>
    <row r="1" spans="1:7" x14ac:dyDescent="0.25">
      <c r="A1" s="163" t="s">
        <v>173</v>
      </c>
      <c r="B1" s="163"/>
      <c r="C1" s="163"/>
      <c r="D1" s="163"/>
      <c r="E1" s="163"/>
      <c r="F1" s="163"/>
      <c r="G1" s="163"/>
    </row>
    <row r="2" spans="1:7" x14ac:dyDescent="0.25">
      <c r="A2" s="70"/>
      <c r="B2" s="70"/>
      <c r="C2" s="70"/>
      <c r="D2" s="70"/>
      <c r="E2" s="70"/>
      <c r="F2" s="70"/>
      <c r="G2" s="70"/>
    </row>
    <row r="3" spans="1:7" ht="45" x14ac:dyDescent="0.25">
      <c r="A3" s="60" t="s">
        <v>46</v>
      </c>
      <c r="B3" s="60" t="s">
        <v>47</v>
      </c>
      <c r="C3" s="60" t="s">
        <v>48</v>
      </c>
      <c r="D3" s="60" t="s">
        <v>49</v>
      </c>
      <c r="E3" s="60" t="s">
        <v>50</v>
      </c>
      <c r="F3" s="60" t="s">
        <v>51</v>
      </c>
      <c r="G3" s="61" t="s">
        <v>52</v>
      </c>
    </row>
    <row r="4" spans="1:7" ht="15" customHeight="1" x14ac:dyDescent="0.25">
      <c r="A4" s="30">
        <v>1</v>
      </c>
      <c r="B4" s="39"/>
      <c r="C4" s="39"/>
      <c r="D4" s="103"/>
      <c r="E4" s="72"/>
      <c r="F4" s="73"/>
      <c r="G4" s="30"/>
    </row>
    <row r="5" spans="1:7" x14ac:dyDescent="0.25">
      <c r="A5" s="30">
        <v>2</v>
      </c>
      <c r="B5" s="39"/>
      <c r="C5" s="39"/>
      <c r="D5" s="103"/>
      <c r="E5" s="73"/>
      <c r="F5" s="73"/>
      <c r="G5" s="30"/>
    </row>
    <row r="6" spans="1:7" x14ac:dyDescent="0.25">
      <c r="A6" s="30">
        <v>3</v>
      </c>
      <c r="B6" s="39"/>
      <c r="C6" s="39"/>
      <c r="D6" s="103"/>
      <c r="E6" s="73"/>
      <c r="F6" s="73"/>
      <c r="G6" s="30"/>
    </row>
    <row r="7" spans="1:7" x14ac:dyDescent="0.25">
      <c r="A7" s="30">
        <v>4</v>
      </c>
      <c r="B7" s="39"/>
      <c r="C7" s="39"/>
      <c r="D7" s="104"/>
      <c r="E7" s="102"/>
      <c r="F7" s="102"/>
      <c r="G7" s="30"/>
    </row>
    <row r="8" spans="1:7" x14ac:dyDescent="0.25">
      <c r="A8" s="30">
        <v>5</v>
      </c>
      <c r="B8" s="39"/>
      <c r="C8" s="39"/>
      <c r="D8" s="104"/>
      <c r="E8" s="102"/>
      <c r="F8" s="102"/>
      <c r="G8" s="30"/>
    </row>
    <row r="9" spans="1:7" x14ac:dyDescent="0.25">
      <c r="A9" s="30">
        <v>6</v>
      </c>
      <c r="B9" s="39"/>
      <c r="C9" s="39"/>
      <c r="D9" s="104"/>
      <c r="E9" s="102"/>
      <c r="F9" s="102"/>
      <c r="G9" s="30"/>
    </row>
    <row r="10" spans="1:7" x14ac:dyDescent="0.25">
      <c r="A10" s="30">
        <v>7</v>
      </c>
      <c r="B10" s="39"/>
      <c r="C10" s="39"/>
      <c r="D10" s="104"/>
      <c r="E10" s="102"/>
      <c r="F10" s="102"/>
      <c r="G10" s="30"/>
    </row>
  </sheetData>
  <mergeCells count="1">
    <mergeCell ref="A1:G1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I32"/>
  <sheetViews>
    <sheetView workbookViewId="0">
      <selection activeCell="A18" sqref="A18:XFD18"/>
    </sheetView>
  </sheetViews>
  <sheetFormatPr baseColWidth="10" defaultColWidth="11.42578125" defaultRowHeight="15" x14ac:dyDescent="0.25"/>
  <cols>
    <col min="1" max="1" width="11.42578125" style="20" customWidth="1"/>
    <col min="2" max="2" width="19" style="109" customWidth="1"/>
    <col min="3" max="3" width="9.42578125" style="20" customWidth="1"/>
    <col min="4" max="4" width="10.42578125" style="20" customWidth="1"/>
    <col min="5" max="5" width="11.42578125" style="20" customWidth="1"/>
    <col min="6" max="6" width="13.5703125" style="20" customWidth="1"/>
    <col min="7" max="7" width="36.5703125" style="20" customWidth="1"/>
    <col min="8" max="16384" width="11.42578125" style="20"/>
  </cols>
  <sheetData>
    <row r="1" spans="1:9" x14ac:dyDescent="0.25">
      <c r="A1" s="142" t="s">
        <v>190</v>
      </c>
      <c r="B1" s="142"/>
      <c r="C1" s="142"/>
      <c r="D1" s="142"/>
      <c r="E1" s="142"/>
      <c r="F1" s="142"/>
      <c r="G1" s="142"/>
    </row>
    <row r="3" spans="1:9" ht="45" x14ac:dyDescent="0.25">
      <c r="A3" s="91" t="s">
        <v>188</v>
      </c>
      <c r="B3" s="91" t="s">
        <v>187</v>
      </c>
      <c r="C3" s="91">
        <v>516</v>
      </c>
      <c r="D3" s="95" t="s">
        <v>94</v>
      </c>
      <c r="E3" s="94" t="s">
        <v>189</v>
      </c>
      <c r="F3" s="91" t="s">
        <v>188</v>
      </c>
      <c r="G3" s="91" t="s">
        <v>187</v>
      </c>
      <c r="H3" s="91">
        <v>510</v>
      </c>
      <c r="I3" s="95" t="s">
        <v>94</v>
      </c>
    </row>
    <row r="4" spans="1:9" s="99" customFormat="1" ht="13.5" customHeight="1" x14ac:dyDescent="0.2">
      <c r="A4" s="123"/>
      <c r="B4" s="120"/>
      <c r="C4" s="120"/>
      <c r="D4" s="120"/>
      <c r="E4" s="120"/>
      <c r="F4" s="123"/>
      <c r="G4" s="120"/>
      <c r="H4" s="120"/>
      <c r="I4" s="120"/>
    </row>
    <row r="5" spans="1:9" s="99" customFormat="1" ht="13.5" customHeight="1" x14ac:dyDescent="0.2">
      <c r="A5" s="123"/>
      <c r="B5" s="120"/>
      <c r="C5" s="120"/>
      <c r="D5" s="120"/>
      <c r="E5" s="120"/>
      <c r="F5" s="123"/>
      <c r="G5" s="120"/>
      <c r="H5" s="120"/>
      <c r="I5" s="120"/>
    </row>
    <row r="6" spans="1:9" x14ac:dyDescent="0.25">
      <c r="A6" s="123"/>
      <c r="B6" s="120"/>
      <c r="C6" s="10"/>
      <c r="D6" s="120"/>
      <c r="E6" s="120"/>
      <c r="F6" s="123"/>
      <c r="G6" s="120"/>
      <c r="H6" s="10"/>
      <c r="I6" s="120"/>
    </row>
    <row r="7" spans="1:9" x14ac:dyDescent="0.25">
      <c r="A7" s="123"/>
      <c r="B7" s="120"/>
      <c r="C7" s="39"/>
      <c r="D7" s="120"/>
      <c r="E7" s="120"/>
      <c r="F7" s="123"/>
      <c r="G7" s="120"/>
      <c r="H7" s="39"/>
      <c r="I7" s="120"/>
    </row>
    <row r="8" spans="1:9" x14ac:dyDescent="0.25">
      <c r="A8" s="123"/>
      <c r="B8" s="120"/>
      <c r="C8" s="39"/>
      <c r="D8" s="120"/>
      <c r="E8" s="120"/>
      <c r="F8" s="123"/>
      <c r="G8" s="120"/>
      <c r="H8" s="39"/>
      <c r="I8" s="120"/>
    </row>
    <row r="9" spans="1:9" x14ac:dyDescent="0.25">
      <c r="A9" s="123"/>
      <c r="B9" s="120"/>
      <c r="C9" s="10"/>
      <c r="D9" s="120"/>
      <c r="E9" s="120"/>
      <c r="F9" s="123"/>
      <c r="G9" s="120"/>
      <c r="H9" s="10"/>
      <c r="I9" s="120"/>
    </row>
    <row r="10" spans="1:9" x14ac:dyDescent="0.25">
      <c r="A10" s="123"/>
      <c r="B10" s="120"/>
      <c r="C10" s="10"/>
      <c r="D10" s="120"/>
      <c r="E10" s="120"/>
      <c r="F10" s="123"/>
      <c r="G10" s="120"/>
      <c r="H10" s="10"/>
      <c r="I10" s="120"/>
    </row>
    <row r="11" spans="1:9" x14ac:dyDescent="0.25">
      <c r="A11" s="123"/>
      <c r="B11" s="120"/>
      <c r="C11" s="10"/>
      <c r="D11" s="120"/>
      <c r="E11" s="120"/>
      <c r="F11" s="123"/>
      <c r="G11" s="120"/>
      <c r="H11" s="10"/>
      <c r="I11" s="120"/>
    </row>
    <row r="12" spans="1:9" x14ac:dyDescent="0.25">
      <c r="A12" s="123"/>
      <c r="B12" s="120"/>
      <c r="C12" s="10"/>
      <c r="D12" s="120"/>
      <c r="E12" s="120"/>
      <c r="F12" s="123"/>
      <c r="G12" s="120"/>
      <c r="H12" s="10"/>
      <c r="I12" s="120"/>
    </row>
    <row r="13" spans="1:9" x14ac:dyDescent="0.25">
      <c r="A13" s="123"/>
      <c r="B13" s="120"/>
      <c r="C13" s="10"/>
      <c r="D13" s="120"/>
      <c r="E13" s="120"/>
      <c r="F13" s="123"/>
      <c r="G13" s="120"/>
      <c r="H13" s="10"/>
      <c r="I13" s="120"/>
    </row>
    <row r="14" spans="1:9" x14ac:dyDescent="0.25">
      <c r="A14" s="123"/>
      <c r="B14" s="120"/>
      <c r="C14" s="10"/>
      <c r="D14" s="120"/>
      <c r="E14" s="120"/>
      <c r="F14" s="123"/>
      <c r="G14" s="120"/>
      <c r="H14" s="10"/>
      <c r="I14" s="120"/>
    </row>
    <row r="15" spans="1:9" x14ac:dyDescent="0.25">
      <c r="A15" s="123"/>
      <c r="B15" s="120"/>
      <c r="C15" s="10"/>
      <c r="D15" s="120"/>
      <c r="E15" s="120"/>
      <c r="F15" s="123"/>
      <c r="G15" s="120"/>
      <c r="H15" s="10"/>
      <c r="I15" s="120"/>
    </row>
    <row r="16" spans="1:9" x14ac:dyDescent="0.25">
      <c r="A16" s="123"/>
      <c r="B16" s="120"/>
      <c r="C16" s="10"/>
      <c r="D16" s="120"/>
      <c r="E16" s="120"/>
      <c r="F16" s="123"/>
      <c r="G16" s="120"/>
      <c r="H16" s="10"/>
      <c r="I16" s="120"/>
    </row>
    <row r="17" spans="1:9" x14ac:dyDescent="0.25">
      <c r="A17" s="123"/>
      <c r="B17" s="120"/>
      <c r="C17" s="10"/>
      <c r="D17" s="120"/>
      <c r="E17" s="120"/>
      <c r="F17" s="123"/>
      <c r="G17" s="120"/>
      <c r="H17" s="10"/>
      <c r="I17" s="120"/>
    </row>
    <row r="18" spans="1:9" x14ac:dyDescent="0.25">
      <c r="A18" s="123"/>
      <c r="B18" s="120"/>
      <c r="C18" s="10"/>
      <c r="D18" s="120"/>
      <c r="E18" s="120"/>
      <c r="F18" s="123"/>
      <c r="G18" s="120"/>
      <c r="H18" s="10"/>
      <c r="I18" s="120"/>
    </row>
    <row r="19" spans="1:9" x14ac:dyDescent="0.25">
      <c r="A19" s="123"/>
      <c r="B19" s="120"/>
      <c r="C19" s="10"/>
      <c r="D19" s="120"/>
      <c r="E19" s="120"/>
      <c r="F19" s="123"/>
      <c r="G19" s="120"/>
      <c r="H19" s="10"/>
      <c r="I19" s="120"/>
    </row>
    <row r="20" spans="1:9" x14ac:dyDescent="0.25">
      <c r="A20" s="123"/>
      <c r="B20" s="120"/>
      <c r="C20" s="10"/>
      <c r="D20" s="120"/>
      <c r="E20" s="120"/>
      <c r="F20" s="123"/>
      <c r="G20" s="120"/>
      <c r="H20" s="10"/>
      <c r="I20" s="120"/>
    </row>
    <row r="21" spans="1:9" x14ac:dyDescent="0.25">
      <c r="A21" s="123"/>
      <c r="B21" s="120"/>
      <c r="C21" s="10"/>
      <c r="D21" s="120"/>
      <c r="E21" s="120"/>
      <c r="F21" s="123"/>
      <c r="G21" s="120"/>
      <c r="H21" s="10"/>
      <c r="I21" s="120"/>
    </row>
    <row r="22" spans="1:9" x14ac:dyDescent="0.25">
      <c r="A22" s="123"/>
      <c r="B22" s="120"/>
      <c r="C22" s="10"/>
      <c r="D22" s="120"/>
      <c r="E22" s="120"/>
      <c r="F22" s="123"/>
      <c r="G22" s="120"/>
      <c r="H22" s="10"/>
      <c r="I22" s="120"/>
    </row>
    <row r="23" spans="1:9" x14ac:dyDescent="0.25">
      <c r="A23" s="123"/>
      <c r="B23" s="120"/>
      <c r="C23" s="10"/>
      <c r="D23" s="120"/>
      <c r="E23" s="120"/>
      <c r="F23" s="120"/>
      <c r="G23" s="120"/>
    </row>
    <row r="24" spans="1:9" x14ac:dyDescent="0.25">
      <c r="A24" s="123"/>
      <c r="B24" s="120"/>
      <c r="C24" s="10"/>
      <c r="D24" s="120"/>
      <c r="E24" s="120"/>
      <c r="F24" s="120"/>
      <c r="G24" s="120"/>
    </row>
    <row r="25" spans="1:9" x14ac:dyDescent="0.25">
      <c r="A25" s="123"/>
      <c r="B25" s="120"/>
      <c r="C25" s="10"/>
      <c r="D25" s="120"/>
      <c r="E25" s="120"/>
      <c r="F25" s="120"/>
      <c r="G25" s="120"/>
    </row>
    <row r="26" spans="1:9" x14ac:dyDescent="0.25">
      <c r="A26" s="123"/>
      <c r="B26" s="120"/>
      <c r="C26" s="10"/>
      <c r="D26" s="120"/>
      <c r="E26" s="120"/>
      <c r="F26" s="120"/>
      <c r="G26" s="120"/>
    </row>
    <row r="27" spans="1:9" x14ac:dyDescent="0.25">
      <c r="A27" s="123"/>
      <c r="B27" s="120"/>
      <c r="C27" s="10"/>
      <c r="D27" s="120"/>
      <c r="E27" s="120"/>
      <c r="F27" s="120"/>
      <c r="G27" s="120"/>
    </row>
    <row r="28" spans="1:9" x14ac:dyDescent="0.25">
      <c r="A28" s="123"/>
      <c r="B28" s="120"/>
      <c r="C28" s="10"/>
      <c r="D28" s="120"/>
      <c r="E28" s="120"/>
      <c r="F28" s="120"/>
      <c r="G28" s="120"/>
    </row>
    <row r="29" spans="1:9" x14ac:dyDescent="0.25">
      <c r="B29" s="20"/>
    </row>
    <row r="30" spans="1:9" x14ac:dyDescent="0.25">
      <c r="B30" s="20"/>
    </row>
    <row r="31" spans="1:9" x14ac:dyDescent="0.25">
      <c r="B31" s="20"/>
    </row>
    <row r="32" spans="1:9" x14ac:dyDescent="0.25">
      <c r="B32" s="20"/>
    </row>
  </sheetData>
  <mergeCells count="1">
    <mergeCell ref="A1:G1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E1"/>
  <sheetViews>
    <sheetView workbookViewId="0">
      <selection activeCell="I22" sqref="I22"/>
    </sheetView>
  </sheetViews>
  <sheetFormatPr baseColWidth="10" defaultColWidth="11.42578125" defaultRowHeight="15" x14ac:dyDescent="0.25"/>
  <cols>
    <col min="1" max="4" width="11.42578125" style="20"/>
    <col min="5" max="5" width="38" style="20" customWidth="1"/>
    <col min="6" max="16384" width="11.42578125" style="20"/>
  </cols>
  <sheetData>
    <row r="1" spans="1:5" x14ac:dyDescent="0.25">
      <c r="A1" s="144" t="s">
        <v>174</v>
      </c>
      <c r="B1" s="144"/>
      <c r="C1" s="144"/>
      <c r="D1" s="144"/>
      <c r="E1" s="144"/>
    </row>
  </sheetData>
  <mergeCells count="1">
    <mergeCell ref="A1:E1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E5"/>
  <sheetViews>
    <sheetView workbookViewId="0">
      <selection activeCell="I22" sqref="I22"/>
    </sheetView>
  </sheetViews>
  <sheetFormatPr baseColWidth="10" defaultColWidth="11.42578125" defaultRowHeight="15" x14ac:dyDescent="0.25"/>
  <cols>
    <col min="1" max="1" width="2.7109375" style="20" bestFit="1" customWidth="1"/>
    <col min="2" max="2" width="23.28515625" style="20" customWidth="1"/>
    <col min="3" max="3" width="11.28515625" style="20" customWidth="1"/>
    <col min="4" max="4" width="15.7109375" style="20" customWidth="1"/>
    <col min="5" max="5" width="45.28515625" style="20" customWidth="1"/>
    <col min="6" max="16384" width="11.42578125" style="20"/>
  </cols>
  <sheetData>
    <row r="1" spans="1:5" x14ac:dyDescent="0.25">
      <c r="A1" s="144" t="s">
        <v>175</v>
      </c>
      <c r="B1" s="144"/>
      <c r="C1" s="144"/>
      <c r="D1" s="144"/>
      <c r="E1" s="144"/>
    </row>
    <row r="2" spans="1:5" x14ac:dyDescent="0.25">
      <c r="A2" s="15"/>
      <c r="B2" s="15"/>
      <c r="C2" s="15"/>
      <c r="D2" s="15"/>
      <c r="E2" s="15"/>
    </row>
    <row r="3" spans="1:5" x14ac:dyDescent="0.25">
      <c r="A3" s="59"/>
      <c r="B3" s="48"/>
      <c r="C3" s="48"/>
      <c r="D3" s="48"/>
      <c r="E3" s="48"/>
    </row>
    <row r="4" spans="1:5" x14ac:dyDescent="0.25">
      <c r="A4" s="34"/>
      <c r="B4" s="39"/>
      <c r="C4" s="35"/>
      <c r="D4" s="34"/>
      <c r="E4" s="34"/>
    </row>
    <row r="5" spans="1:5" x14ac:dyDescent="0.25">
      <c r="A5" s="34"/>
      <c r="B5" s="39"/>
      <c r="C5" s="39"/>
      <c r="D5" s="34"/>
      <c r="E5" s="39"/>
    </row>
  </sheetData>
  <mergeCells count="1">
    <mergeCell ref="A1:E1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I14"/>
  <sheetViews>
    <sheetView workbookViewId="0">
      <selection activeCell="B17" sqref="B17"/>
    </sheetView>
  </sheetViews>
  <sheetFormatPr baseColWidth="10" defaultColWidth="11.42578125" defaultRowHeight="15" x14ac:dyDescent="0.25"/>
  <cols>
    <col min="1" max="1" width="10" style="20" customWidth="1"/>
    <col min="2" max="2" width="7.7109375" style="20" bestFit="1" customWidth="1"/>
    <col min="3" max="3" width="12.28515625" style="20" customWidth="1"/>
    <col min="4" max="4" width="14.140625" style="20" customWidth="1"/>
    <col min="5" max="5" width="12.85546875" style="20" customWidth="1"/>
    <col min="6" max="6" width="23.85546875" style="20" customWidth="1"/>
    <col min="7" max="7" width="25.7109375" style="20" customWidth="1"/>
    <col min="8" max="8" width="20.140625" style="20" customWidth="1"/>
    <col min="9" max="9" width="12.7109375" style="20" customWidth="1"/>
    <col min="10" max="16384" width="11.42578125" style="20"/>
  </cols>
  <sheetData>
    <row r="1" spans="1:9" x14ac:dyDescent="0.25">
      <c r="A1" s="142" t="s">
        <v>191</v>
      </c>
      <c r="B1" s="142"/>
      <c r="C1" s="142"/>
      <c r="D1" s="142"/>
      <c r="E1" s="142"/>
      <c r="F1" s="142"/>
    </row>
    <row r="2" spans="1:9" x14ac:dyDescent="0.25">
      <c r="A2" s="19"/>
      <c r="B2" s="19"/>
      <c r="C2" s="19"/>
      <c r="D2" s="19"/>
      <c r="E2" s="19"/>
      <c r="F2" s="19"/>
    </row>
    <row r="3" spans="1:9" ht="21.75" customHeight="1" x14ac:dyDescent="0.25">
      <c r="A3" s="96"/>
      <c r="B3" s="96"/>
      <c r="C3" s="165" t="s">
        <v>192</v>
      </c>
      <c r="D3" s="165" t="s">
        <v>193</v>
      </c>
      <c r="E3" s="165" t="s">
        <v>194</v>
      </c>
      <c r="F3" s="166" t="s">
        <v>195</v>
      </c>
      <c r="G3" s="166"/>
      <c r="H3" s="166"/>
      <c r="I3" s="165" t="s">
        <v>196</v>
      </c>
    </row>
    <row r="4" spans="1:9" ht="24" customHeight="1" x14ac:dyDescent="0.25">
      <c r="B4" s="97"/>
      <c r="C4" s="165"/>
      <c r="D4" s="165"/>
      <c r="E4" s="165"/>
      <c r="F4" s="124" t="s">
        <v>197</v>
      </c>
      <c r="G4" s="124" t="s">
        <v>198</v>
      </c>
      <c r="H4" s="124" t="s">
        <v>182</v>
      </c>
      <c r="I4" s="165"/>
    </row>
    <row r="5" spans="1:9" x14ac:dyDescent="0.25">
      <c r="A5" s="164">
        <v>516</v>
      </c>
      <c r="B5" s="98" t="s">
        <v>95</v>
      </c>
      <c r="C5" s="25"/>
      <c r="D5" s="25"/>
      <c r="E5" s="25"/>
      <c r="F5" s="25"/>
      <c r="G5" s="25"/>
      <c r="H5" s="25"/>
      <c r="I5" s="10"/>
    </row>
    <row r="6" spans="1:9" x14ac:dyDescent="0.25">
      <c r="A6" s="164"/>
      <c r="B6" s="98" t="s">
        <v>96</v>
      </c>
      <c r="C6" s="25"/>
      <c r="D6" s="25"/>
      <c r="E6" s="25"/>
      <c r="F6" s="25"/>
      <c r="G6" s="25"/>
      <c r="H6" s="25"/>
      <c r="I6" s="10"/>
    </row>
    <row r="11" spans="1:9" x14ac:dyDescent="0.25">
      <c r="A11" s="96"/>
      <c r="B11" s="96"/>
      <c r="C11" s="165" t="s">
        <v>192</v>
      </c>
      <c r="D11" s="165" t="s">
        <v>193</v>
      </c>
      <c r="E11" s="165" t="s">
        <v>194</v>
      </c>
      <c r="F11" s="166" t="s">
        <v>195</v>
      </c>
      <c r="G11" s="166"/>
      <c r="H11" s="166"/>
      <c r="I11" s="165" t="s">
        <v>196</v>
      </c>
    </row>
    <row r="12" spans="1:9" ht="30" x14ac:dyDescent="0.25">
      <c r="B12" s="97"/>
      <c r="C12" s="165"/>
      <c r="D12" s="165"/>
      <c r="E12" s="165"/>
      <c r="F12" s="124" t="s">
        <v>197</v>
      </c>
      <c r="G12" s="124" t="s">
        <v>198</v>
      </c>
      <c r="H12" s="124" t="s">
        <v>182</v>
      </c>
      <c r="I12" s="165"/>
    </row>
    <row r="13" spans="1:9" x14ac:dyDescent="0.25">
      <c r="A13" s="164">
        <v>516</v>
      </c>
      <c r="B13" s="98" t="s">
        <v>95</v>
      </c>
      <c r="C13" s="25"/>
      <c r="D13" s="25"/>
      <c r="E13" s="25"/>
      <c r="F13" s="25"/>
      <c r="G13" s="25"/>
      <c r="H13" s="25"/>
      <c r="I13" s="10"/>
    </row>
    <row r="14" spans="1:9" x14ac:dyDescent="0.25">
      <c r="A14" s="164"/>
      <c r="B14" s="98" t="s">
        <v>96</v>
      </c>
      <c r="C14" s="25"/>
      <c r="D14" s="25"/>
      <c r="E14" s="25"/>
      <c r="F14" s="25"/>
      <c r="G14" s="25"/>
      <c r="H14" s="25"/>
      <c r="I14" s="10"/>
    </row>
  </sheetData>
  <mergeCells count="13">
    <mergeCell ref="I11:I12"/>
    <mergeCell ref="I3:I4"/>
    <mergeCell ref="F3:H3"/>
    <mergeCell ref="A1:F1"/>
    <mergeCell ref="A5:A6"/>
    <mergeCell ref="C3:C4"/>
    <mergeCell ref="D3:D4"/>
    <mergeCell ref="E3:E4"/>
    <mergeCell ref="A13:A14"/>
    <mergeCell ref="C11:C12"/>
    <mergeCell ref="D11:D12"/>
    <mergeCell ref="E11:E12"/>
    <mergeCell ref="F11:H11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K19"/>
  <sheetViews>
    <sheetView workbookViewId="0">
      <selection activeCell="I22" sqref="I22"/>
    </sheetView>
  </sheetViews>
  <sheetFormatPr baseColWidth="10" defaultColWidth="11.42578125" defaultRowHeight="15" x14ac:dyDescent="0.25"/>
  <cols>
    <col min="1" max="1" width="11.42578125" style="20"/>
    <col min="2" max="2" width="21.7109375" style="20" customWidth="1"/>
    <col min="3" max="3" width="21" style="20" customWidth="1"/>
    <col min="4" max="4" width="21.7109375" style="20" customWidth="1"/>
    <col min="5" max="5" width="19.28515625" style="20" customWidth="1"/>
    <col min="6" max="6" width="21.7109375" style="20" customWidth="1"/>
    <col min="7" max="16384" width="11.42578125" style="20"/>
  </cols>
  <sheetData>
    <row r="1" spans="1:11" x14ac:dyDescent="0.25">
      <c r="A1" s="142" t="s">
        <v>176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</row>
    <row r="3" spans="1:11" ht="45" x14ac:dyDescent="0.25">
      <c r="A3" s="57" t="s">
        <v>111</v>
      </c>
      <c r="B3" s="58" t="s">
        <v>112</v>
      </c>
      <c r="C3" s="58" t="s">
        <v>113</v>
      </c>
      <c r="D3" s="58" t="s">
        <v>114</v>
      </c>
    </row>
    <row r="4" spans="1:11" x14ac:dyDescent="0.25">
      <c r="A4" s="49"/>
      <c r="B4" s="51"/>
      <c r="C4" s="51"/>
      <c r="D4" s="51"/>
    </row>
    <row r="5" spans="1:11" x14ac:dyDescent="0.25">
      <c r="A5" s="49"/>
      <c r="B5" s="51"/>
      <c r="C5" s="51"/>
      <c r="D5" s="51"/>
    </row>
    <row r="6" spans="1:11" x14ac:dyDescent="0.25">
      <c r="A6" s="49"/>
      <c r="B6" s="51"/>
      <c r="C6" s="51"/>
      <c r="D6" s="51"/>
    </row>
    <row r="10" spans="1:11" ht="60" x14ac:dyDescent="0.25">
      <c r="A10" s="1" t="s">
        <v>111</v>
      </c>
      <c r="B10" s="13" t="s">
        <v>131</v>
      </c>
      <c r="C10" s="13" t="s">
        <v>98</v>
      </c>
      <c r="D10" s="13" t="s">
        <v>139</v>
      </c>
      <c r="E10" s="13" t="s">
        <v>140</v>
      </c>
      <c r="F10" s="13" t="s">
        <v>141</v>
      </c>
    </row>
    <row r="11" spans="1:11" x14ac:dyDescent="0.25">
      <c r="A11" s="53"/>
      <c r="B11" s="53"/>
      <c r="C11" s="54"/>
      <c r="D11" s="54"/>
      <c r="E11" s="54"/>
      <c r="F11" s="54"/>
    </row>
    <row r="12" spans="1:11" x14ac:dyDescent="0.25">
      <c r="A12" s="56"/>
      <c r="B12" s="56"/>
      <c r="C12" s="55"/>
      <c r="D12" s="55"/>
      <c r="E12" s="55"/>
      <c r="F12" s="55"/>
    </row>
    <row r="13" spans="1:11" x14ac:dyDescent="0.25">
      <c r="A13" s="56"/>
      <c r="B13" s="56"/>
      <c r="C13" s="55"/>
      <c r="D13" s="55"/>
      <c r="E13" s="55"/>
      <c r="F13" s="55"/>
    </row>
    <row r="14" spans="1:11" x14ac:dyDescent="0.25">
      <c r="A14" s="53"/>
      <c r="B14" s="53"/>
      <c r="C14" s="54"/>
      <c r="D14" s="54"/>
      <c r="E14" s="54"/>
      <c r="F14" s="54"/>
    </row>
    <row r="15" spans="1:11" x14ac:dyDescent="0.25">
      <c r="A15" s="53"/>
      <c r="B15" s="56"/>
      <c r="C15" s="55"/>
      <c r="D15" s="55"/>
      <c r="E15" s="55"/>
      <c r="F15" s="55"/>
    </row>
    <row r="16" spans="1:11" x14ac:dyDescent="0.25">
      <c r="A16" s="53"/>
      <c r="B16" s="56"/>
      <c r="C16" s="55"/>
      <c r="D16" s="55"/>
      <c r="E16" s="55"/>
      <c r="F16" s="55"/>
    </row>
    <row r="17" spans="1:6" x14ac:dyDescent="0.25">
      <c r="A17" s="53"/>
      <c r="B17" s="53"/>
      <c r="C17" s="54"/>
      <c r="D17" s="54"/>
      <c r="E17" s="54"/>
      <c r="F17" s="54"/>
    </row>
    <row r="18" spans="1:6" x14ac:dyDescent="0.25">
      <c r="A18" s="53"/>
      <c r="B18" s="56"/>
      <c r="C18" s="55"/>
      <c r="D18" s="55"/>
      <c r="E18" s="55"/>
      <c r="F18" s="55"/>
    </row>
    <row r="19" spans="1:6" x14ac:dyDescent="0.25">
      <c r="A19" s="53"/>
      <c r="B19" s="56"/>
      <c r="C19" s="55"/>
      <c r="D19" s="55"/>
      <c r="E19" s="55"/>
      <c r="F19" s="55"/>
    </row>
  </sheetData>
  <mergeCells count="1">
    <mergeCell ref="A1:K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AD34"/>
  <sheetViews>
    <sheetView topLeftCell="K13" zoomScale="80" zoomScaleNormal="80" workbookViewId="0">
      <selection activeCell="Q25" sqref="Q25:Z34"/>
    </sheetView>
  </sheetViews>
  <sheetFormatPr baseColWidth="10" defaultColWidth="11.42578125" defaultRowHeight="15" x14ac:dyDescent="0.25"/>
  <cols>
    <col min="1" max="1" width="13.28515625" style="20" customWidth="1"/>
    <col min="2" max="2" width="16.140625" style="20" customWidth="1"/>
    <col min="3" max="3" width="6.28515625" style="20" bestFit="1" customWidth="1"/>
    <col min="4" max="4" width="6.85546875" style="20" bestFit="1" customWidth="1"/>
    <col min="5" max="5" width="6.28515625" style="20" bestFit="1" customWidth="1"/>
    <col min="6" max="7" width="6.5703125" style="20" customWidth="1"/>
    <col min="8" max="13" width="7.42578125" style="20" customWidth="1"/>
    <col min="14" max="14" width="6.28515625" style="20" bestFit="1" customWidth="1"/>
    <col min="15" max="16" width="4.5703125" style="20" bestFit="1" customWidth="1"/>
    <col min="17" max="17" width="11.42578125" style="20"/>
    <col min="18" max="18" width="16" style="20" customWidth="1"/>
    <col min="19" max="30" width="7.28515625" style="20" customWidth="1"/>
    <col min="31" max="16384" width="11.42578125" style="20"/>
  </cols>
  <sheetData>
    <row r="1" spans="1:30" x14ac:dyDescent="0.25">
      <c r="A1" s="144" t="s">
        <v>28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  <c r="M1" s="144"/>
      <c r="N1" s="144"/>
    </row>
    <row r="2" spans="1:30" s="18" customFormat="1" x14ac:dyDescent="0.25">
      <c r="A2" s="110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</row>
    <row r="3" spans="1:30" x14ac:dyDescent="0.25">
      <c r="C3" s="143" t="s">
        <v>29</v>
      </c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S3" s="143" t="s">
        <v>29</v>
      </c>
      <c r="T3" s="143"/>
      <c r="U3" s="143"/>
      <c r="V3" s="143"/>
      <c r="W3" s="143"/>
      <c r="X3" s="143"/>
      <c r="Y3" s="143"/>
      <c r="Z3" s="143"/>
      <c r="AA3" s="143"/>
      <c r="AB3" s="143"/>
      <c r="AC3" s="143"/>
      <c r="AD3" s="143"/>
    </row>
    <row r="4" spans="1:30" ht="53.25" customHeight="1" x14ac:dyDescent="0.25">
      <c r="C4" s="21" t="s">
        <v>0</v>
      </c>
      <c r="D4" s="21" t="s">
        <v>1</v>
      </c>
      <c r="E4" s="21" t="s">
        <v>2</v>
      </c>
      <c r="F4" s="21" t="s">
        <v>3</v>
      </c>
      <c r="G4" s="21" t="s">
        <v>4</v>
      </c>
      <c r="H4" s="21" t="s">
        <v>5</v>
      </c>
      <c r="I4" s="21" t="s">
        <v>6</v>
      </c>
      <c r="J4" s="21" t="s">
        <v>7</v>
      </c>
      <c r="K4" s="21" t="s">
        <v>183</v>
      </c>
      <c r="L4" s="21" t="s">
        <v>184</v>
      </c>
      <c r="M4" s="21" t="s">
        <v>10</v>
      </c>
      <c r="N4" s="21" t="s">
        <v>11</v>
      </c>
      <c r="S4" s="21" t="s">
        <v>0</v>
      </c>
      <c r="T4" s="21" t="s">
        <v>1</v>
      </c>
      <c r="U4" s="21" t="s">
        <v>2</v>
      </c>
      <c r="V4" s="21" t="s">
        <v>3</v>
      </c>
      <c r="W4" s="21" t="s">
        <v>4</v>
      </c>
      <c r="X4" s="21" t="s">
        <v>5</v>
      </c>
      <c r="Y4" s="21" t="s">
        <v>6</v>
      </c>
      <c r="Z4" s="21" t="s">
        <v>7</v>
      </c>
      <c r="AA4" s="21" t="s">
        <v>183</v>
      </c>
      <c r="AB4" s="21" t="s">
        <v>184</v>
      </c>
      <c r="AC4" s="21" t="s">
        <v>10</v>
      </c>
      <c r="AD4" s="21" t="s">
        <v>11</v>
      </c>
    </row>
    <row r="5" spans="1:30" x14ac:dyDescent="0.25">
      <c r="C5" s="22">
        <v>0</v>
      </c>
      <c r="D5" s="22">
        <v>4.1666666666666664E-2</v>
      </c>
      <c r="E5" s="22">
        <v>0.22916666666666499</v>
      </c>
      <c r="F5" s="22">
        <v>0.27083333333333098</v>
      </c>
      <c r="G5" s="22">
        <v>0.33333333333333298</v>
      </c>
      <c r="H5" s="22">
        <v>0.39583333333333298</v>
      </c>
      <c r="I5" s="22">
        <v>0.52083333333333304</v>
      </c>
      <c r="J5" s="22">
        <v>0.58333333333333304</v>
      </c>
      <c r="K5" s="22">
        <v>0.6875</v>
      </c>
      <c r="L5" s="22">
        <v>0.77083333333333304</v>
      </c>
      <c r="M5" s="132">
        <v>0.85416666666666596</v>
      </c>
      <c r="N5" s="132">
        <v>0.91666666666666663</v>
      </c>
      <c r="S5" s="22">
        <v>0</v>
      </c>
      <c r="T5" s="22">
        <v>4.1666666666666664E-2</v>
      </c>
      <c r="U5" s="22">
        <v>0.22916666666666499</v>
      </c>
      <c r="V5" s="22">
        <v>0.27083333333333098</v>
      </c>
      <c r="W5" s="22">
        <v>0.33333333333333298</v>
      </c>
      <c r="X5" s="22">
        <v>0.39583333333333298</v>
      </c>
      <c r="Y5" s="22">
        <v>0.52083333333333304</v>
      </c>
      <c r="Z5" s="22">
        <v>0.58333333333333304</v>
      </c>
      <c r="AA5" s="22">
        <v>0.6875</v>
      </c>
      <c r="AB5" s="22">
        <v>0.77083333333333304</v>
      </c>
      <c r="AC5" s="132">
        <v>0.85416666666666596</v>
      </c>
      <c r="AD5" s="132">
        <v>0.91666666666666663</v>
      </c>
    </row>
    <row r="6" spans="1:30" ht="15.75" customHeight="1" x14ac:dyDescent="0.25">
      <c r="A6" s="3" t="s">
        <v>12</v>
      </c>
      <c r="B6" s="3" t="s">
        <v>13</v>
      </c>
      <c r="C6" s="22">
        <v>4.1655092592592598E-2</v>
      </c>
      <c r="D6" s="22">
        <v>0.22915509259259259</v>
      </c>
      <c r="E6" s="22">
        <v>0.27082175925925928</v>
      </c>
      <c r="F6" s="22">
        <v>0.33332175925925928</v>
      </c>
      <c r="G6" s="22">
        <v>0.39582175925925928</v>
      </c>
      <c r="H6" s="22">
        <v>0.52082175925925933</v>
      </c>
      <c r="I6" s="22">
        <v>0.58332175925925933</v>
      </c>
      <c r="J6" s="22">
        <v>0.68748842592592585</v>
      </c>
      <c r="K6" s="22">
        <v>0.77082175925925922</v>
      </c>
      <c r="L6" s="22">
        <v>0.85415509259259259</v>
      </c>
      <c r="M6" s="132">
        <v>0.91665509259259259</v>
      </c>
      <c r="N6" s="132">
        <v>0.99998842592592585</v>
      </c>
      <c r="Q6" s="3" t="s">
        <v>12</v>
      </c>
      <c r="R6" s="3" t="s">
        <v>13</v>
      </c>
      <c r="S6" s="22">
        <v>4.1655092592592598E-2</v>
      </c>
      <c r="T6" s="22">
        <v>0.22915509259259259</v>
      </c>
      <c r="U6" s="22">
        <v>0.27082175925925928</v>
      </c>
      <c r="V6" s="22">
        <v>0.33332175925925928</v>
      </c>
      <c r="W6" s="22">
        <v>0.39582175925925928</v>
      </c>
      <c r="X6" s="22">
        <v>0.52082175925925933</v>
      </c>
      <c r="Y6" s="22">
        <v>0.58332175925925933</v>
      </c>
      <c r="Z6" s="22">
        <v>0.68748842592592585</v>
      </c>
      <c r="AA6" s="22">
        <v>0.77082175925925922</v>
      </c>
      <c r="AB6" s="22">
        <v>0.85415509259259259</v>
      </c>
      <c r="AC6" s="132">
        <v>0.91665509259259259</v>
      </c>
      <c r="AD6" s="132">
        <v>0.99998842592592585</v>
      </c>
    </row>
    <row r="7" spans="1:30" x14ac:dyDescent="0.25">
      <c r="A7" s="111" t="s">
        <v>14</v>
      </c>
      <c r="B7" s="6" t="s">
        <v>210</v>
      </c>
      <c r="C7" s="114">
        <v>2</v>
      </c>
      <c r="D7" s="114">
        <v>2.6666666666666905</v>
      </c>
      <c r="E7" s="114">
        <v>15.000000000000243</v>
      </c>
      <c r="F7" s="114">
        <v>11.999999999999616</v>
      </c>
      <c r="G7" s="114">
        <v>7.333333333333333</v>
      </c>
      <c r="H7" s="114">
        <v>7.6666666666666634</v>
      </c>
      <c r="I7" s="114">
        <v>8</v>
      </c>
      <c r="J7" s="114">
        <v>11.199999999999967</v>
      </c>
      <c r="K7" s="114">
        <v>12.000000000000043</v>
      </c>
      <c r="L7" s="114">
        <v>9.0000000000000444</v>
      </c>
      <c r="M7" s="121">
        <v>5.3333333333332762</v>
      </c>
      <c r="N7" s="121">
        <v>3.5</v>
      </c>
      <c r="Q7" s="111" t="s">
        <v>14</v>
      </c>
      <c r="R7" s="6" t="s">
        <v>209</v>
      </c>
      <c r="S7" s="114">
        <v>0</v>
      </c>
      <c r="T7" s="114">
        <v>0</v>
      </c>
      <c r="U7" s="114">
        <v>5.0000000000000808</v>
      </c>
      <c r="V7" s="114">
        <v>6.6666666666664538</v>
      </c>
      <c r="W7" s="114">
        <v>5.333333333333333</v>
      </c>
      <c r="X7" s="114">
        <v>4.9999999999999982</v>
      </c>
      <c r="Y7" s="114">
        <v>5.333333333333333</v>
      </c>
      <c r="Z7" s="114">
        <v>5.5999999999999837</v>
      </c>
      <c r="AA7" s="114">
        <v>5.5000000000000195</v>
      </c>
      <c r="AB7" s="114">
        <v>5.0000000000000249</v>
      </c>
      <c r="AC7" s="121">
        <v>4.6666666666666172</v>
      </c>
      <c r="AD7" s="121">
        <v>3</v>
      </c>
    </row>
    <row r="8" spans="1:30" x14ac:dyDescent="0.25">
      <c r="A8" s="111" t="s">
        <v>14</v>
      </c>
      <c r="B8" s="6" t="s">
        <v>211</v>
      </c>
      <c r="C8" s="114">
        <v>2</v>
      </c>
      <c r="D8" s="114">
        <v>2.0000000000000178</v>
      </c>
      <c r="E8" s="114">
        <v>8.0000000000001297</v>
      </c>
      <c r="F8" s="114">
        <v>14.666666666666197</v>
      </c>
      <c r="G8" s="114">
        <v>10.666666666666666</v>
      </c>
      <c r="H8" s="114">
        <v>7.6666666666666634</v>
      </c>
      <c r="I8" s="114">
        <v>7.333333333333333</v>
      </c>
      <c r="J8" s="114">
        <v>9.9999999999999716</v>
      </c>
      <c r="K8" s="114">
        <v>12.500000000000044</v>
      </c>
      <c r="L8" s="114">
        <v>11.000000000000053</v>
      </c>
      <c r="M8" s="121">
        <v>5.3333333333332762</v>
      </c>
      <c r="N8" s="121">
        <v>4.5</v>
      </c>
      <c r="Q8" s="111" t="s">
        <v>14</v>
      </c>
      <c r="R8" s="6" t="s">
        <v>212</v>
      </c>
      <c r="S8" s="114">
        <v>0</v>
      </c>
      <c r="T8" s="114">
        <v>0</v>
      </c>
      <c r="U8" s="114">
        <v>5.0000000000000808</v>
      </c>
      <c r="V8" s="114">
        <v>5.3333333333331625</v>
      </c>
      <c r="W8" s="114">
        <v>4.666666666666667</v>
      </c>
      <c r="X8" s="114">
        <v>5.3333333333333313</v>
      </c>
      <c r="Y8" s="114">
        <v>5.333333333333333</v>
      </c>
      <c r="Z8" s="114">
        <v>5.5999999999999837</v>
      </c>
      <c r="AA8" s="114">
        <v>6.5000000000000231</v>
      </c>
      <c r="AB8" s="114">
        <v>5.0000000000000249</v>
      </c>
      <c r="AC8" s="121">
        <v>4.6666666666666172</v>
      </c>
      <c r="AD8" s="121">
        <v>3</v>
      </c>
    </row>
    <row r="9" spans="1:30" x14ac:dyDescent="0.25">
      <c r="A9" s="111" t="s">
        <v>15</v>
      </c>
      <c r="B9" s="6" t="str">
        <f>+B7</f>
        <v>516I</v>
      </c>
      <c r="C9" s="114">
        <v>2</v>
      </c>
      <c r="D9" s="114">
        <v>2.6666666666666665</v>
      </c>
      <c r="E9" s="114">
        <v>15</v>
      </c>
      <c r="F9" s="114">
        <v>12</v>
      </c>
      <c r="G9" s="114">
        <v>7.333333333333333</v>
      </c>
      <c r="H9" s="114">
        <v>7.666666666666667</v>
      </c>
      <c r="I9" s="114">
        <v>8</v>
      </c>
      <c r="J9" s="114">
        <v>11.2</v>
      </c>
      <c r="K9" s="114">
        <v>12</v>
      </c>
      <c r="L9" s="114">
        <v>9</v>
      </c>
      <c r="M9" s="121">
        <v>4.6666666666666172</v>
      </c>
      <c r="N9" s="121">
        <v>3</v>
      </c>
      <c r="Q9" s="111" t="s">
        <v>15</v>
      </c>
      <c r="R9" s="6" t="str">
        <f>+R7</f>
        <v>510I</v>
      </c>
      <c r="S9" s="114">
        <v>0</v>
      </c>
      <c r="T9" s="114">
        <v>0</v>
      </c>
      <c r="U9" s="114">
        <v>5</v>
      </c>
      <c r="V9" s="114">
        <v>6.666666666666667</v>
      </c>
      <c r="W9" s="114">
        <v>5.333333333333333</v>
      </c>
      <c r="X9" s="114">
        <v>5</v>
      </c>
      <c r="Y9" s="114">
        <v>5.333333333333333</v>
      </c>
      <c r="Z9" s="114">
        <v>5.6</v>
      </c>
      <c r="AA9" s="114">
        <v>5.5</v>
      </c>
      <c r="AB9" s="114">
        <v>5</v>
      </c>
      <c r="AC9" s="121">
        <v>3.9999999999999574</v>
      </c>
      <c r="AD9" s="121">
        <v>3</v>
      </c>
    </row>
    <row r="10" spans="1:30" x14ac:dyDescent="0.25">
      <c r="A10" s="111" t="s">
        <v>15</v>
      </c>
      <c r="B10" s="6" t="str">
        <f>+B8</f>
        <v>516R</v>
      </c>
      <c r="C10" s="114">
        <v>2</v>
      </c>
      <c r="D10" s="114">
        <v>2</v>
      </c>
      <c r="E10" s="114">
        <v>8</v>
      </c>
      <c r="F10" s="114">
        <v>14.666666666666666</v>
      </c>
      <c r="G10" s="114">
        <v>10.666666666666666</v>
      </c>
      <c r="H10" s="114">
        <v>7.666666666666667</v>
      </c>
      <c r="I10" s="114">
        <v>7.333333333333333</v>
      </c>
      <c r="J10" s="114">
        <v>10</v>
      </c>
      <c r="K10" s="114">
        <v>12.5</v>
      </c>
      <c r="L10" s="114">
        <v>11</v>
      </c>
      <c r="M10" s="121">
        <v>5.3333333333332762</v>
      </c>
      <c r="N10" s="121">
        <v>3.5</v>
      </c>
      <c r="Q10" s="111" t="s">
        <v>15</v>
      </c>
      <c r="R10" s="6" t="str">
        <f>+R8</f>
        <v>510R</v>
      </c>
      <c r="S10" s="114">
        <v>0</v>
      </c>
      <c r="T10" s="114">
        <v>0</v>
      </c>
      <c r="U10" s="114">
        <v>5</v>
      </c>
      <c r="V10" s="114">
        <v>5.333333333333333</v>
      </c>
      <c r="W10" s="114">
        <v>4.666666666666667</v>
      </c>
      <c r="X10" s="114">
        <v>5.333333333333333</v>
      </c>
      <c r="Y10" s="114">
        <v>5.333333333333333</v>
      </c>
      <c r="Z10" s="114">
        <v>5.6</v>
      </c>
      <c r="AA10" s="114">
        <v>6.5</v>
      </c>
      <c r="AB10" s="114">
        <v>5</v>
      </c>
      <c r="AC10" s="121">
        <v>3.9999999999999574</v>
      </c>
      <c r="AD10" s="121">
        <v>3</v>
      </c>
    </row>
    <row r="11" spans="1:30" x14ac:dyDescent="0.25">
      <c r="A11" s="112" t="s">
        <v>16</v>
      </c>
      <c r="B11" s="90" t="str">
        <f>+B9</f>
        <v>516I</v>
      </c>
      <c r="C11" s="100">
        <f t="shared" ref="C11:N12" si="0">IFERROR((C9/C7)-1,0)</f>
        <v>0</v>
      </c>
      <c r="D11" s="100">
        <f t="shared" si="0"/>
        <v>-8.992806499463768E-15</v>
      </c>
      <c r="E11" s="100">
        <f t="shared" si="0"/>
        <v>-1.6209256159527285E-14</v>
      </c>
      <c r="F11" s="100">
        <f t="shared" si="0"/>
        <v>3.1974423109204508E-14</v>
      </c>
      <c r="G11" s="100">
        <f t="shared" si="0"/>
        <v>0</v>
      </c>
      <c r="H11" s="100">
        <f t="shared" si="0"/>
        <v>4.4408920985006262E-16</v>
      </c>
      <c r="I11" s="100">
        <f t="shared" si="0"/>
        <v>0</v>
      </c>
      <c r="J11" s="100">
        <f t="shared" si="0"/>
        <v>2.886579864025407E-15</v>
      </c>
      <c r="K11" s="100">
        <f t="shared" si="0"/>
        <v>-3.5527136788005009E-15</v>
      </c>
      <c r="L11" s="100">
        <f t="shared" si="0"/>
        <v>-4.8849813083506888E-15</v>
      </c>
      <c r="M11" s="100">
        <f t="shared" si="0"/>
        <v>-0.12499999999999989</v>
      </c>
      <c r="N11" s="100">
        <f t="shared" si="0"/>
        <v>-0.1428571428571429</v>
      </c>
      <c r="Q11" s="112" t="s">
        <v>16</v>
      </c>
      <c r="R11" s="90" t="str">
        <f>+R9</f>
        <v>510I</v>
      </c>
      <c r="S11" s="100">
        <f t="shared" ref="S11:AD11" si="1">IFERROR((S9/S7)-1,0)</f>
        <v>0</v>
      </c>
      <c r="T11" s="100">
        <f t="shared" si="1"/>
        <v>0</v>
      </c>
      <c r="U11" s="100">
        <f t="shared" si="1"/>
        <v>-1.6209256159527285E-14</v>
      </c>
      <c r="V11" s="100">
        <f t="shared" si="1"/>
        <v>3.1974423109204508E-14</v>
      </c>
      <c r="W11" s="100">
        <f t="shared" si="1"/>
        <v>0</v>
      </c>
      <c r="X11" s="100">
        <f t="shared" si="1"/>
        <v>4.4408920985006262E-16</v>
      </c>
      <c r="Y11" s="100">
        <f t="shared" si="1"/>
        <v>0</v>
      </c>
      <c r="Z11" s="100">
        <f t="shared" si="1"/>
        <v>2.886579864025407E-15</v>
      </c>
      <c r="AA11" s="100">
        <f t="shared" si="1"/>
        <v>-3.5527136788005009E-15</v>
      </c>
      <c r="AB11" s="100">
        <f t="shared" si="1"/>
        <v>-4.9960036108132044E-15</v>
      </c>
      <c r="AC11" s="100">
        <f t="shared" si="1"/>
        <v>-0.1428571428571429</v>
      </c>
      <c r="AD11" s="100">
        <f t="shared" si="1"/>
        <v>0</v>
      </c>
    </row>
    <row r="12" spans="1:30" x14ac:dyDescent="0.25">
      <c r="A12" s="112" t="s">
        <v>16</v>
      </c>
      <c r="B12" s="90" t="str">
        <f>+B10</f>
        <v>516R</v>
      </c>
      <c r="C12" s="100">
        <f t="shared" si="0"/>
        <v>0</v>
      </c>
      <c r="D12" s="100">
        <f t="shared" si="0"/>
        <v>-8.8817841970012523E-15</v>
      </c>
      <c r="E12" s="100">
        <f t="shared" si="0"/>
        <v>-1.6209256159527285E-14</v>
      </c>
      <c r="F12" s="100">
        <f t="shared" si="0"/>
        <v>3.1974423109204508E-14</v>
      </c>
      <c r="G12" s="100">
        <f t="shared" si="0"/>
        <v>0</v>
      </c>
      <c r="H12" s="100">
        <f t="shared" si="0"/>
        <v>4.4408920985006262E-16</v>
      </c>
      <c r="I12" s="100">
        <f t="shared" si="0"/>
        <v>0</v>
      </c>
      <c r="J12" s="100">
        <f t="shared" si="0"/>
        <v>2.886579864025407E-15</v>
      </c>
      <c r="K12" s="100">
        <f t="shared" si="0"/>
        <v>-3.5527136788005009E-15</v>
      </c>
      <c r="L12" s="100">
        <f t="shared" si="0"/>
        <v>-4.8849813083506888E-15</v>
      </c>
      <c r="M12" s="100">
        <f t="shared" si="0"/>
        <v>0</v>
      </c>
      <c r="N12" s="100">
        <f t="shared" si="0"/>
        <v>-0.22222222222222221</v>
      </c>
      <c r="Q12" s="112" t="s">
        <v>16</v>
      </c>
      <c r="R12" s="90" t="str">
        <f>+R10</f>
        <v>510R</v>
      </c>
      <c r="S12" s="100">
        <f t="shared" ref="S12:AD12" si="2">IFERROR((S10/S8)-1,0)</f>
        <v>0</v>
      </c>
      <c r="T12" s="100">
        <f t="shared" si="2"/>
        <v>0</v>
      </c>
      <c r="U12" s="100">
        <f t="shared" si="2"/>
        <v>-1.6209256159527285E-14</v>
      </c>
      <c r="V12" s="100">
        <f t="shared" si="2"/>
        <v>3.1974423109204508E-14</v>
      </c>
      <c r="W12" s="100">
        <f t="shared" si="2"/>
        <v>0</v>
      </c>
      <c r="X12" s="100">
        <f t="shared" si="2"/>
        <v>4.4408920985006262E-16</v>
      </c>
      <c r="Y12" s="100">
        <f t="shared" si="2"/>
        <v>0</v>
      </c>
      <c r="Z12" s="100">
        <f t="shared" si="2"/>
        <v>2.886579864025407E-15</v>
      </c>
      <c r="AA12" s="100">
        <f t="shared" si="2"/>
        <v>-3.5527136788005009E-15</v>
      </c>
      <c r="AB12" s="100">
        <f t="shared" si="2"/>
        <v>-4.9960036108132044E-15</v>
      </c>
      <c r="AC12" s="100">
        <f t="shared" si="2"/>
        <v>-0.1428571428571429</v>
      </c>
      <c r="AD12" s="100">
        <f t="shared" si="2"/>
        <v>0</v>
      </c>
    </row>
    <row r="14" spans="1:30" x14ac:dyDescent="0.25">
      <c r="C14" s="145" t="s">
        <v>89</v>
      </c>
      <c r="D14" s="145"/>
      <c r="E14" s="145"/>
      <c r="F14" s="145"/>
      <c r="G14" s="145"/>
      <c r="H14" s="145"/>
      <c r="I14" s="145"/>
      <c r="J14" s="145"/>
      <c r="K14" s="145"/>
      <c r="S14" s="145" t="s">
        <v>89</v>
      </c>
      <c r="T14" s="145"/>
      <c r="U14" s="145"/>
      <c r="V14" s="145"/>
      <c r="W14" s="145"/>
      <c r="X14" s="145"/>
      <c r="Y14" s="145"/>
      <c r="Z14" s="145"/>
      <c r="AA14" s="145"/>
    </row>
    <row r="15" spans="1:30" ht="71.25" x14ac:dyDescent="0.25">
      <c r="C15" s="126" t="s">
        <v>73</v>
      </c>
      <c r="D15" s="126" t="s">
        <v>74</v>
      </c>
      <c r="E15" s="126" t="s">
        <v>75</v>
      </c>
      <c r="F15" s="127" t="s">
        <v>34</v>
      </c>
      <c r="G15" s="126" t="s">
        <v>35</v>
      </c>
      <c r="H15" s="126" t="s">
        <v>76</v>
      </c>
      <c r="I15" s="126" t="s">
        <v>36</v>
      </c>
      <c r="J15" s="126" t="s">
        <v>77</v>
      </c>
      <c r="K15" s="128" t="s">
        <v>78</v>
      </c>
      <c r="S15" s="126" t="s">
        <v>73</v>
      </c>
      <c r="T15" s="126" t="s">
        <v>74</v>
      </c>
      <c r="U15" s="126" t="s">
        <v>75</v>
      </c>
      <c r="V15" s="127" t="s">
        <v>34</v>
      </c>
      <c r="W15" s="126" t="s">
        <v>35</v>
      </c>
      <c r="X15" s="126" t="s">
        <v>76</v>
      </c>
      <c r="Y15" s="126" t="s">
        <v>36</v>
      </c>
      <c r="Z15" s="126" t="s">
        <v>77</v>
      </c>
      <c r="AA15" s="128" t="s">
        <v>78</v>
      </c>
    </row>
    <row r="16" spans="1:30" x14ac:dyDescent="0.25">
      <c r="C16" s="22">
        <v>0</v>
      </c>
      <c r="D16" s="22">
        <v>4.1666666666666664E-2</v>
      </c>
      <c r="E16" s="22">
        <v>0.22916666666666599</v>
      </c>
      <c r="F16" s="22">
        <v>0.27083333333333298</v>
      </c>
      <c r="G16" s="22">
        <v>0.375</v>
      </c>
      <c r="H16" s="22">
        <v>0.5</v>
      </c>
      <c r="I16" s="22">
        <v>0.625</v>
      </c>
      <c r="J16" s="132">
        <v>0.8125</v>
      </c>
      <c r="K16" s="132">
        <v>0.91666666666666663</v>
      </c>
      <c r="S16" s="22">
        <v>0</v>
      </c>
      <c r="T16" s="22">
        <v>4.1666666666666664E-2</v>
      </c>
      <c r="U16" s="22">
        <v>0.22916666666666599</v>
      </c>
      <c r="V16" s="22">
        <v>0.27083333333333298</v>
      </c>
      <c r="W16" s="22">
        <v>0.375</v>
      </c>
      <c r="X16" s="22">
        <v>0.5</v>
      </c>
      <c r="Y16" s="22">
        <v>0.625</v>
      </c>
      <c r="Z16" s="132">
        <v>0.8125</v>
      </c>
      <c r="AA16" s="132">
        <v>0.91666666666666663</v>
      </c>
    </row>
    <row r="17" spans="1:27" ht="15" customHeight="1" x14ac:dyDescent="0.25">
      <c r="A17" s="3" t="s">
        <v>12</v>
      </c>
      <c r="B17" s="3" t="s">
        <v>13</v>
      </c>
      <c r="C17" s="22">
        <v>4.0972222222222222E-2</v>
      </c>
      <c r="D17" s="22">
        <v>0.22847222222222199</v>
      </c>
      <c r="E17" s="22">
        <v>0.27013888888888898</v>
      </c>
      <c r="F17" s="22">
        <v>0.3743055555555555</v>
      </c>
      <c r="G17" s="22">
        <v>0.4993055555555555</v>
      </c>
      <c r="H17" s="22">
        <v>0.62430555555555556</v>
      </c>
      <c r="I17" s="22">
        <v>0.8125</v>
      </c>
      <c r="J17" s="132">
        <v>0.91665509259259259</v>
      </c>
      <c r="K17" s="132">
        <v>0.999305555555556</v>
      </c>
      <c r="Q17" s="3" t="s">
        <v>12</v>
      </c>
      <c r="R17" s="3" t="s">
        <v>13</v>
      </c>
      <c r="S17" s="22">
        <v>4.0972222222222222E-2</v>
      </c>
      <c r="T17" s="22">
        <v>0.22847222222222199</v>
      </c>
      <c r="U17" s="22">
        <v>0.27013888888888898</v>
      </c>
      <c r="V17" s="22">
        <v>0.3743055555555555</v>
      </c>
      <c r="W17" s="22">
        <v>0.4993055555555555</v>
      </c>
      <c r="X17" s="22">
        <v>0.62430555555555556</v>
      </c>
      <c r="Y17" s="22">
        <v>0.8125</v>
      </c>
      <c r="Z17" s="132">
        <v>0.91665509259259259</v>
      </c>
      <c r="AA17" s="132">
        <v>0.999305555555556</v>
      </c>
    </row>
    <row r="18" spans="1:27" x14ac:dyDescent="0.25">
      <c r="A18" s="111" t="s">
        <v>14</v>
      </c>
      <c r="B18" s="6" t="str">
        <f t="shared" ref="B18:B23" si="3">+B7</f>
        <v>516I</v>
      </c>
      <c r="C18" s="114">
        <v>2</v>
      </c>
      <c r="D18" s="114">
        <v>2.0000000000000071</v>
      </c>
      <c r="E18" s="114">
        <v>3.9999999999999689</v>
      </c>
      <c r="F18" s="114">
        <v>5.599999999999981</v>
      </c>
      <c r="G18" s="114">
        <v>5</v>
      </c>
      <c r="H18" s="114">
        <v>4.666666666666667</v>
      </c>
      <c r="I18" s="114">
        <v>4.8888888888888893</v>
      </c>
      <c r="J18" s="121">
        <v>4.8000000000000016</v>
      </c>
      <c r="K18" s="121">
        <v>4</v>
      </c>
      <c r="Q18" s="111" t="s">
        <v>14</v>
      </c>
      <c r="R18" s="6" t="str">
        <f t="shared" ref="R18:R23" si="4">+R7</f>
        <v>510I</v>
      </c>
      <c r="S18" s="114">
        <v>0</v>
      </c>
      <c r="T18" s="114">
        <v>0</v>
      </c>
      <c r="U18" s="114">
        <v>2.9999999999999769</v>
      </c>
      <c r="V18" s="114">
        <v>4.7999999999999838</v>
      </c>
      <c r="W18" s="114">
        <v>4.666666666666667</v>
      </c>
      <c r="X18" s="114">
        <v>4.333333333333333</v>
      </c>
      <c r="Y18" s="114">
        <v>4.4444444444444446</v>
      </c>
      <c r="Z18" s="121">
        <v>3.6000000000000014</v>
      </c>
      <c r="AA18" s="121">
        <v>3</v>
      </c>
    </row>
    <row r="19" spans="1:27" x14ac:dyDescent="0.25">
      <c r="A19" s="111" t="s">
        <v>14</v>
      </c>
      <c r="B19" s="6" t="str">
        <f t="shared" si="3"/>
        <v>516R</v>
      </c>
      <c r="C19" s="114">
        <v>2</v>
      </c>
      <c r="D19" s="114">
        <v>2.0000000000000071</v>
      </c>
      <c r="E19" s="114">
        <v>3.9999999999999689</v>
      </c>
      <c r="F19" s="114">
        <v>5.1999999999999824</v>
      </c>
      <c r="G19" s="114">
        <v>4.666666666666667</v>
      </c>
      <c r="H19" s="114">
        <v>4.666666666666667</v>
      </c>
      <c r="I19" s="114">
        <v>4.8888888888888893</v>
      </c>
      <c r="J19" s="121">
        <v>5.200000000000002</v>
      </c>
      <c r="K19" s="121">
        <v>4.5</v>
      </c>
      <c r="Q19" s="111" t="s">
        <v>14</v>
      </c>
      <c r="R19" s="6" t="str">
        <f t="shared" si="4"/>
        <v>510R</v>
      </c>
      <c r="S19" s="114">
        <v>0</v>
      </c>
      <c r="T19" s="114">
        <v>0</v>
      </c>
      <c r="U19" s="114">
        <v>2.9999999999999769</v>
      </c>
      <c r="V19" s="114">
        <v>4.7999999999999838</v>
      </c>
      <c r="W19" s="114">
        <v>4.666666666666667</v>
      </c>
      <c r="X19" s="114">
        <v>4.333333333333333</v>
      </c>
      <c r="Y19" s="114">
        <v>4.4444444444444446</v>
      </c>
      <c r="Z19" s="121">
        <v>3.6000000000000014</v>
      </c>
      <c r="AA19" s="121">
        <v>3</v>
      </c>
    </row>
    <row r="20" spans="1:27" x14ac:dyDescent="0.25">
      <c r="A20" s="111" t="s">
        <v>15</v>
      </c>
      <c r="B20" s="6" t="str">
        <f t="shared" si="3"/>
        <v>516I</v>
      </c>
      <c r="C20" s="114">
        <v>2</v>
      </c>
      <c r="D20" s="114">
        <v>2</v>
      </c>
      <c r="E20" s="114">
        <v>4</v>
      </c>
      <c r="F20" s="114">
        <v>5.6</v>
      </c>
      <c r="G20" s="114">
        <v>5.0000000000000018</v>
      </c>
      <c r="H20" s="114">
        <v>4.666666666666667</v>
      </c>
      <c r="I20" s="114">
        <v>4.8888888888888893</v>
      </c>
      <c r="J20" s="121">
        <v>4.4000000000000012</v>
      </c>
      <c r="K20" s="121">
        <v>3.5</v>
      </c>
      <c r="Q20" s="111" t="s">
        <v>15</v>
      </c>
      <c r="R20" s="6" t="str">
        <f t="shared" si="4"/>
        <v>510I</v>
      </c>
      <c r="S20" s="114">
        <v>0</v>
      </c>
      <c r="T20" s="114">
        <v>0</v>
      </c>
      <c r="U20" s="114">
        <v>3</v>
      </c>
      <c r="V20" s="114">
        <v>4.8</v>
      </c>
      <c r="W20" s="114">
        <v>4.6666666666666687</v>
      </c>
      <c r="X20" s="114">
        <v>4.333333333333333</v>
      </c>
      <c r="Y20" s="114">
        <v>4.4444444444444446</v>
      </c>
      <c r="Z20" s="121">
        <v>3.6000000000000014</v>
      </c>
      <c r="AA20" s="121">
        <v>2.5</v>
      </c>
    </row>
    <row r="21" spans="1:27" x14ac:dyDescent="0.25">
      <c r="A21" s="111" t="s">
        <v>15</v>
      </c>
      <c r="B21" s="6" t="str">
        <f t="shared" si="3"/>
        <v>516R</v>
      </c>
      <c r="C21" s="114">
        <v>2</v>
      </c>
      <c r="D21" s="114">
        <v>2</v>
      </c>
      <c r="E21" s="114">
        <v>4</v>
      </c>
      <c r="F21" s="114">
        <v>5.2</v>
      </c>
      <c r="G21" s="114">
        <v>4.6666666666666687</v>
      </c>
      <c r="H21" s="114">
        <v>4.666666666666667</v>
      </c>
      <c r="I21" s="114">
        <v>4.8888888888888893</v>
      </c>
      <c r="J21" s="121">
        <v>5.200000000000002</v>
      </c>
      <c r="K21" s="121">
        <v>3.5</v>
      </c>
      <c r="Q21" s="111" t="s">
        <v>15</v>
      </c>
      <c r="R21" s="6" t="str">
        <f t="shared" si="4"/>
        <v>510R</v>
      </c>
      <c r="S21" s="114">
        <v>0</v>
      </c>
      <c r="T21" s="114">
        <v>0</v>
      </c>
      <c r="U21" s="114">
        <v>3</v>
      </c>
      <c r="V21" s="114">
        <v>4.8</v>
      </c>
      <c r="W21" s="114">
        <v>4.6666666666666687</v>
      </c>
      <c r="X21" s="114">
        <v>4.333333333333333</v>
      </c>
      <c r="Y21" s="114">
        <v>4.4444444444444446</v>
      </c>
      <c r="Z21" s="121">
        <v>3.6000000000000014</v>
      </c>
      <c r="AA21" s="121">
        <v>2.5</v>
      </c>
    </row>
    <row r="22" spans="1:27" x14ac:dyDescent="0.25">
      <c r="A22" s="112" t="s">
        <v>16</v>
      </c>
      <c r="B22" s="90" t="str">
        <f t="shared" si="3"/>
        <v>516I</v>
      </c>
      <c r="C22" s="100">
        <f t="shared" ref="C22:K22" si="5">IFERROR((C20/C18)-1,0)</f>
        <v>0</v>
      </c>
      <c r="D22" s="100">
        <f t="shared" si="5"/>
        <v>-3.5527136788005009E-15</v>
      </c>
      <c r="E22" s="100">
        <f t="shared" si="5"/>
        <v>7.7715611723760958E-15</v>
      </c>
      <c r="F22" s="100">
        <f t="shared" si="5"/>
        <v>3.3306690738754696E-15</v>
      </c>
      <c r="G22" s="100">
        <f t="shared" si="5"/>
        <v>4.4408920985006262E-16</v>
      </c>
      <c r="H22" s="100">
        <f t="shared" si="5"/>
        <v>0</v>
      </c>
      <c r="I22" s="100">
        <f t="shared" si="5"/>
        <v>0</v>
      </c>
      <c r="J22" s="100">
        <f t="shared" si="5"/>
        <v>-8.333333333333337E-2</v>
      </c>
      <c r="K22" s="100">
        <f t="shared" si="5"/>
        <v>-0.125</v>
      </c>
      <c r="Q22" s="112" t="s">
        <v>16</v>
      </c>
      <c r="R22" s="90" t="str">
        <f t="shared" si="4"/>
        <v>510I</v>
      </c>
      <c r="S22" s="100">
        <f t="shared" ref="S22:AA22" si="6">IFERROR((S20/S18)-1,0)</f>
        <v>0</v>
      </c>
      <c r="T22" s="100">
        <f t="shared" si="6"/>
        <v>0</v>
      </c>
      <c r="U22" s="100">
        <f t="shared" si="6"/>
        <v>7.7715611723760958E-15</v>
      </c>
      <c r="V22" s="100">
        <f t="shared" si="6"/>
        <v>3.3306690738754696E-15</v>
      </c>
      <c r="W22" s="100">
        <f t="shared" si="6"/>
        <v>4.4408920985006262E-16</v>
      </c>
      <c r="X22" s="100">
        <f t="shared" si="6"/>
        <v>0</v>
      </c>
      <c r="Y22" s="100">
        <f t="shared" si="6"/>
        <v>0</v>
      </c>
      <c r="Z22" s="100">
        <f t="shared" si="6"/>
        <v>0</v>
      </c>
      <c r="AA22" s="100">
        <f t="shared" si="6"/>
        <v>-0.16666666666666663</v>
      </c>
    </row>
    <row r="23" spans="1:27" x14ac:dyDescent="0.25">
      <c r="A23" s="112" t="s">
        <v>16</v>
      </c>
      <c r="B23" s="90" t="str">
        <f t="shared" si="3"/>
        <v>516R</v>
      </c>
      <c r="C23" s="100">
        <f t="shared" ref="C23:K23" si="7">IFERROR((C21/C19)-1,0)</f>
        <v>0</v>
      </c>
      <c r="D23" s="100">
        <f t="shared" si="7"/>
        <v>-3.5527136788005009E-15</v>
      </c>
      <c r="E23" s="100">
        <f t="shared" si="7"/>
        <v>7.7715611723760958E-15</v>
      </c>
      <c r="F23" s="100">
        <f t="shared" si="7"/>
        <v>3.3306690738754696E-15</v>
      </c>
      <c r="G23" s="100">
        <f t="shared" si="7"/>
        <v>4.4408920985006262E-16</v>
      </c>
      <c r="H23" s="100">
        <f t="shared" si="7"/>
        <v>0</v>
      </c>
      <c r="I23" s="100">
        <f t="shared" si="7"/>
        <v>0</v>
      </c>
      <c r="J23" s="100">
        <f t="shared" si="7"/>
        <v>0</v>
      </c>
      <c r="K23" s="100">
        <f t="shared" si="7"/>
        <v>-0.22222222222222221</v>
      </c>
      <c r="Q23" s="112" t="s">
        <v>16</v>
      </c>
      <c r="R23" s="90" t="str">
        <f t="shared" si="4"/>
        <v>510R</v>
      </c>
      <c r="S23" s="100">
        <f t="shared" ref="S23:AA23" si="8">IFERROR((S21/S19)-1,0)</f>
        <v>0</v>
      </c>
      <c r="T23" s="100">
        <f t="shared" si="8"/>
        <v>0</v>
      </c>
      <c r="U23" s="100">
        <f t="shared" si="8"/>
        <v>7.7715611723760958E-15</v>
      </c>
      <c r="V23" s="100">
        <f t="shared" si="8"/>
        <v>3.3306690738754696E-15</v>
      </c>
      <c r="W23" s="100">
        <f t="shared" si="8"/>
        <v>4.4408920985006262E-16</v>
      </c>
      <c r="X23" s="100">
        <f t="shared" si="8"/>
        <v>0</v>
      </c>
      <c r="Y23" s="100">
        <f t="shared" si="8"/>
        <v>0</v>
      </c>
      <c r="Z23" s="100">
        <f t="shared" si="8"/>
        <v>0</v>
      </c>
      <c r="AA23" s="100">
        <f t="shared" si="8"/>
        <v>-0.16666666666666663</v>
      </c>
    </row>
    <row r="25" spans="1:27" x14ac:dyDescent="0.25">
      <c r="C25" s="146" t="s">
        <v>90</v>
      </c>
      <c r="D25" s="146"/>
      <c r="E25" s="146"/>
      <c r="F25" s="146"/>
      <c r="G25" s="146"/>
      <c r="H25" s="146"/>
      <c r="I25" s="146"/>
      <c r="J25" s="146"/>
      <c r="S25" s="146" t="s">
        <v>90</v>
      </c>
      <c r="T25" s="146"/>
      <c r="U25" s="146"/>
      <c r="V25" s="146"/>
      <c r="W25" s="146"/>
      <c r="X25" s="146"/>
      <c r="Y25" s="146"/>
      <c r="Z25" s="146"/>
    </row>
    <row r="26" spans="1:27" ht="92.25" customHeight="1" x14ac:dyDescent="0.25">
      <c r="C26" s="129" t="s">
        <v>79</v>
      </c>
      <c r="D26" s="129" t="s">
        <v>80</v>
      </c>
      <c r="E26" s="129" t="s">
        <v>81</v>
      </c>
      <c r="F26" s="130" t="s">
        <v>37</v>
      </c>
      <c r="G26" s="129" t="s">
        <v>38</v>
      </c>
      <c r="H26" s="129" t="s">
        <v>39</v>
      </c>
      <c r="I26" s="129" t="s">
        <v>82</v>
      </c>
      <c r="J26" s="131" t="s">
        <v>83</v>
      </c>
      <c r="S26" s="129" t="s">
        <v>79</v>
      </c>
      <c r="T26" s="129" t="s">
        <v>80</v>
      </c>
      <c r="U26" s="129" t="s">
        <v>81</v>
      </c>
      <c r="V26" s="130" t="s">
        <v>37</v>
      </c>
      <c r="W26" s="129" t="s">
        <v>38</v>
      </c>
      <c r="X26" s="129" t="s">
        <v>39</v>
      </c>
      <c r="Y26" s="129" t="s">
        <v>82</v>
      </c>
      <c r="Z26" s="131" t="s">
        <v>83</v>
      </c>
    </row>
    <row r="27" spans="1:27" x14ac:dyDescent="0.25">
      <c r="C27" s="22">
        <v>0</v>
      </c>
      <c r="D27" s="22">
        <v>4.1666666666666664E-2</v>
      </c>
      <c r="E27" s="22">
        <v>0.22916666666666599</v>
      </c>
      <c r="F27" s="22">
        <v>0.3125</v>
      </c>
      <c r="G27" s="22">
        <v>0.54166666666666663</v>
      </c>
      <c r="H27" s="22">
        <v>0.75</v>
      </c>
      <c r="I27" s="132">
        <v>0.875</v>
      </c>
      <c r="J27" s="132">
        <v>0.91666666666666663</v>
      </c>
      <c r="S27" s="22">
        <v>0</v>
      </c>
      <c r="T27" s="22">
        <v>4.1666666666666664E-2</v>
      </c>
      <c r="U27" s="22">
        <v>0.22916666666666599</v>
      </c>
      <c r="V27" s="22">
        <v>0.3125</v>
      </c>
      <c r="W27" s="22">
        <v>0.54166666666666663</v>
      </c>
      <c r="X27" s="22">
        <v>0.75</v>
      </c>
      <c r="Y27" s="132">
        <v>0.875</v>
      </c>
      <c r="Z27" s="132">
        <v>0.91666666666666663</v>
      </c>
    </row>
    <row r="28" spans="1:27" ht="16.5" customHeight="1" x14ac:dyDescent="0.25">
      <c r="A28" s="3" t="s">
        <v>12</v>
      </c>
      <c r="B28" s="3" t="s">
        <v>13</v>
      </c>
      <c r="C28" s="22">
        <v>4.0972222222222222E-2</v>
      </c>
      <c r="D28" s="22">
        <v>0.22847222222222199</v>
      </c>
      <c r="E28" s="22">
        <v>0.31180555555555556</v>
      </c>
      <c r="F28" s="22">
        <v>0.54097222222222219</v>
      </c>
      <c r="G28" s="22">
        <v>0.74930555555555556</v>
      </c>
      <c r="H28" s="22">
        <v>0.87430555555555556</v>
      </c>
      <c r="I28" s="132">
        <v>0.91665509259259259</v>
      </c>
      <c r="J28" s="132">
        <v>0.999305555555556</v>
      </c>
      <c r="Q28" s="3" t="s">
        <v>12</v>
      </c>
      <c r="R28" s="3" t="s">
        <v>13</v>
      </c>
      <c r="S28" s="22">
        <v>4.0972222222222222E-2</v>
      </c>
      <c r="T28" s="22">
        <v>0.22847222222222199</v>
      </c>
      <c r="U28" s="22">
        <v>0.31180555555555556</v>
      </c>
      <c r="V28" s="22">
        <v>0.54097222222222219</v>
      </c>
      <c r="W28" s="22">
        <v>0.74930555555555556</v>
      </c>
      <c r="X28" s="22">
        <v>0.87430555555555556</v>
      </c>
      <c r="Y28" s="132">
        <v>0.91665509259259259</v>
      </c>
      <c r="Z28" s="132">
        <v>0.999305555555556</v>
      </c>
    </row>
    <row r="29" spans="1:27" x14ac:dyDescent="0.25">
      <c r="A29" s="111" t="s">
        <v>14</v>
      </c>
      <c r="B29" s="6" t="str">
        <f t="shared" ref="B29:B34" si="9">+B18</f>
        <v>516I</v>
      </c>
      <c r="C29" s="114">
        <v>2</v>
      </c>
      <c r="D29" s="114">
        <v>2.0000000000000071</v>
      </c>
      <c r="E29" s="114">
        <v>4.99999999999996</v>
      </c>
      <c r="F29" s="114">
        <v>4.9090909090909101</v>
      </c>
      <c r="G29" s="114">
        <v>4.7999999999999989</v>
      </c>
      <c r="H29" s="114">
        <v>4.333333333333333</v>
      </c>
      <c r="I29" s="121">
        <v>3.0000000000000027</v>
      </c>
      <c r="J29" s="121">
        <v>3</v>
      </c>
      <c r="Q29" s="111" t="s">
        <v>14</v>
      </c>
      <c r="R29" s="6" t="str">
        <f t="shared" ref="R29:R34" si="10">+R18</f>
        <v>510I</v>
      </c>
      <c r="S29" s="114">
        <v>0</v>
      </c>
      <c r="T29" s="114">
        <v>0</v>
      </c>
      <c r="U29" s="114">
        <v>3.499999999999972</v>
      </c>
      <c r="V29" s="114">
        <v>3.6363636363636371</v>
      </c>
      <c r="W29" s="114">
        <v>3.7999999999999994</v>
      </c>
      <c r="X29" s="114">
        <v>4</v>
      </c>
      <c r="Y29" s="121">
        <v>4.0000000000000036</v>
      </c>
      <c r="Z29" s="121">
        <v>3</v>
      </c>
    </row>
    <row r="30" spans="1:27" x14ac:dyDescent="0.25">
      <c r="A30" s="111" t="s">
        <v>14</v>
      </c>
      <c r="B30" s="6" t="str">
        <f t="shared" si="9"/>
        <v>516R</v>
      </c>
      <c r="C30" s="114">
        <v>2</v>
      </c>
      <c r="D30" s="114">
        <v>2.0000000000000071</v>
      </c>
      <c r="E30" s="114">
        <v>4.4999999999999645</v>
      </c>
      <c r="F30" s="114">
        <v>4.7272727272727284</v>
      </c>
      <c r="G30" s="114">
        <v>4.9999999999999991</v>
      </c>
      <c r="H30" s="114">
        <v>4.666666666666667</v>
      </c>
      <c r="I30" s="121">
        <v>3.0000000000000027</v>
      </c>
      <c r="J30" s="121">
        <v>3</v>
      </c>
      <c r="Q30" s="111" t="s">
        <v>14</v>
      </c>
      <c r="R30" s="6" t="str">
        <f t="shared" si="10"/>
        <v>510R</v>
      </c>
      <c r="S30" s="114">
        <v>0</v>
      </c>
      <c r="T30" s="114">
        <v>0</v>
      </c>
      <c r="U30" s="114">
        <v>3.499999999999972</v>
      </c>
      <c r="V30" s="114">
        <v>3.6363636363636371</v>
      </c>
      <c r="W30" s="114">
        <v>3.7999999999999994</v>
      </c>
      <c r="X30" s="114">
        <v>4</v>
      </c>
      <c r="Y30" s="121">
        <v>4.0000000000000036</v>
      </c>
      <c r="Z30" s="121">
        <v>3</v>
      </c>
    </row>
    <row r="31" spans="1:27" x14ac:dyDescent="0.25">
      <c r="A31" s="111" t="s">
        <v>15</v>
      </c>
      <c r="B31" s="6" t="str">
        <f t="shared" si="9"/>
        <v>516I</v>
      </c>
      <c r="C31" s="114">
        <v>2</v>
      </c>
      <c r="D31" s="114">
        <v>2</v>
      </c>
      <c r="E31" s="114">
        <v>5</v>
      </c>
      <c r="F31" s="114">
        <v>4.9090909090909101</v>
      </c>
      <c r="G31" s="114">
        <v>4.7999999999999989</v>
      </c>
      <c r="H31" s="114">
        <v>4.333333333333333</v>
      </c>
      <c r="I31" s="121">
        <v>3.0000000000000027</v>
      </c>
      <c r="J31" s="121">
        <v>2.5</v>
      </c>
      <c r="Q31" s="111" t="s">
        <v>15</v>
      </c>
      <c r="R31" s="6" t="str">
        <f t="shared" si="10"/>
        <v>510I</v>
      </c>
      <c r="S31" s="114">
        <v>0</v>
      </c>
      <c r="T31" s="114">
        <v>0</v>
      </c>
      <c r="U31" s="114">
        <v>3.5</v>
      </c>
      <c r="V31" s="114">
        <v>3.6363636363636371</v>
      </c>
      <c r="W31" s="114">
        <v>3.7999999999999994</v>
      </c>
      <c r="X31" s="114">
        <v>4</v>
      </c>
      <c r="Y31" s="121">
        <v>4.0000000000000036</v>
      </c>
      <c r="Z31" s="121">
        <v>2.5</v>
      </c>
    </row>
    <row r="32" spans="1:27" x14ac:dyDescent="0.25">
      <c r="A32" s="111" t="s">
        <v>15</v>
      </c>
      <c r="B32" s="6" t="str">
        <f t="shared" si="9"/>
        <v>516R</v>
      </c>
      <c r="C32" s="114">
        <v>2</v>
      </c>
      <c r="D32" s="114">
        <v>2</v>
      </c>
      <c r="E32" s="114">
        <v>4.5</v>
      </c>
      <c r="F32" s="114">
        <v>4.7272727272727284</v>
      </c>
      <c r="G32" s="114">
        <v>4.9999999999999991</v>
      </c>
      <c r="H32" s="114">
        <v>4.666666666666667</v>
      </c>
      <c r="I32" s="121">
        <v>3.0000000000000027</v>
      </c>
      <c r="J32" s="121">
        <v>2.5</v>
      </c>
      <c r="Q32" s="111" t="s">
        <v>15</v>
      </c>
      <c r="R32" s="6" t="str">
        <f t="shared" si="10"/>
        <v>510R</v>
      </c>
      <c r="S32" s="114">
        <v>0</v>
      </c>
      <c r="T32" s="114">
        <v>0</v>
      </c>
      <c r="U32" s="114">
        <v>3.5</v>
      </c>
      <c r="V32" s="114">
        <v>3.6363636363636371</v>
      </c>
      <c r="W32" s="114">
        <v>3.7999999999999994</v>
      </c>
      <c r="X32" s="114">
        <v>4</v>
      </c>
      <c r="Y32" s="121">
        <v>4.0000000000000036</v>
      </c>
      <c r="Z32" s="121">
        <v>2.5</v>
      </c>
    </row>
    <row r="33" spans="1:26" x14ac:dyDescent="0.25">
      <c r="A33" s="112" t="s">
        <v>16</v>
      </c>
      <c r="B33" s="90" t="str">
        <f t="shared" si="9"/>
        <v>516I</v>
      </c>
      <c r="C33" s="100">
        <f t="shared" ref="C33:J33" si="11">IFERROR((C31/C29)-1,0)</f>
        <v>0</v>
      </c>
      <c r="D33" s="100">
        <f t="shared" si="11"/>
        <v>-3.5527136788005009E-15</v>
      </c>
      <c r="E33" s="100">
        <f t="shared" si="11"/>
        <v>7.9936057773011271E-15</v>
      </c>
      <c r="F33" s="100">
        <f t="shared" si="11"/>
        <v>0</v>
      </c>
      <c r="G33" s="100">
        <f t="shared" si="11"/>
        <v>0</v>
      </c>
      <c r="H33" s="100">
        <f t="shared" si="11"/>
        <v>0</v>
      </c>
      <c r="I33" s="100">
        <f t="shared" si="11"/>
        <v>0</v>
      </c>
      <c r="J33" s="100">
        <f t="shared" si="11"/>
        <v>-0.16666666666666663</v>
      </c>
      <c r="Q33" s="112" t="s">
        <v>16</v>
      </c>
      <c r="R33" s="90" t="str">
        <f t="shared" si="10"/>
        <v>510I</v>
      </c>
      <c r="S33" s="100">
        <f t="shared" ref="S33:Z33" si="12">IFERROR((S31/S29)-1,0)</f>
        <v>0</v>
      </c>
      <c r="T33" s="100">
        <f t="shared" si="12"/>
        <v>0</v>
      </c>
      <c r="U33" s="100">
        <f t="shared" si="12"/>
        <v>7.9936057773011271E-15</v>
      </c>
      <c r="V33" s="100">
        <f t="shared" si="12"/>
        <v>0</v>
      </c>
      <c r="W33" s="100">
        <f t="shared" si="12"/>
        <v>0</v>
      </c>
      <c r="X33" s="100">
        <f t="shared" si="12"/>
        <v>0</v>
      </c>
      <c r="Y33" s="100">
        <f t="shared" si="12"/>
        <v>0</v>
      </c>
      <c r="Z33" s="100">
        <f t="shared" si="12"/>
        <v>-0.16666666666666663</v>
      </c>
    </row>
    <row r="34" spans="1:26" x14ac:dyDescent="0.25">
      <c r="A34" s="112" t="s">
        <v>16</v>
      </c>
      <c r="B34" s="90" t="str">
        <f t="shared" si="9"/>
        <v>516R</v>
      </c>
      <c r="C34" s="100">
        <f t="shared" ref="C34:J34" si="13">IFERROR((C32/C30)-1,0)</f>
        <v>0</v>
      </c>
      <c r="D34" s="100">
        <f t="shared" si="13"/>
        <v>-3.5527136788005009E-15</v>
      </c>
      <c r="E34" s="100">
        <f t="shared" si="13"/>
        <v>7.9936057773011271E-15</v>
      </c>
      <c r="F34" s="100">
        <f t="shared" si="13"/>
        <v>0</v>
      </c>
      <c r="G34" s="100">
        <f t="shared" si="13"/>
        <v>0</v>
      </c>
      <c r="H34" s="100">
        <f t="shared" si="13"/>
        <v>0</v>
      </c>
      <c r="I34" s="100">
        <f t="shared" si="13"/>
        <v>0</v>
      </c>
      <c r="J34" s="100">
        <f t="shared" si="13"/>
        <v>-0.16666666666666663</v>
      </c>
      <c r="Q34" s="112" t="s">
        <v>16</v>
      </c>
      <c r="R34" s="90" t="str">
        <f t="shared" si="10"/>
        <v>510R</v>
      </c>
      <c r="S34" s="100">
        <f t="shared" ref="S34:Z34" si="14">IFERROR((S32/S30)-1,0)</f>
        <v>0</v>
      </c>
      <c r="T34" s="100">
        <f t="shared" si="14"/>
        <v>0</v>
      </c>
      <c r="U34" s="100">
        <f t="shared" si="14"/>
        <v>7.9936057773011271E-15</v>
      </c>
      <c r="V34" s="100">
        <f t="shared" si="14"/>
        <v>0</v>
      </c>
      <c r="W34" s="100">
        <f t="shared" si="14"/>
        <v>0</v>
      </c>
      <c r="X34" s="100">
        <f t="shared" si="14"/>
        <v>0</v>
      </c>
      <c r="Y34" s="100">
        <f t="shared" si="14"/>
        <v>0</v>
      </c>
      <c r="Z34" s="100">
        <f t="shared" si="14"/>
        <v>-0.16666666666666663</v>
      </c>
    </row>
  </sheetData>
  <mergeCells count="7">
    <mergeCell ref="C3:N3"/>
    <mergeCell ref="A1:N1"/>
    <mergeCell ref="C14:K14"/>
    <mergeCell ref="C25:J25"/>
    <mergeCell ref="S3:AD3"/>
    <mergeCell ref="S14:AA14"/>
    <mergeCell ref="S25:Z25"/>
  </mergeCells>
  <pageMargins left="0.7" right="0.7" top="0.75" bottom="0.75" header="0.3" footer="0.3"/>
  <pageSetup orientation="portrait" horizontalDpi="300" verticalDpi="30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F21"/>
  <sheetViews>
    <sheetView workbookViewId="0">
      <selection activeCell="I22" sqref="I22"/>
    </sheetView>
  </sheetViews>
  <sheetFormatPr baseColWidth="10" defaultColWidth="11.42578125" defaultRowHeight="15" x14ac:dyDescent="0.25"/>
  <cols>
    <col min="1" max="1" width="8.28515625" style="20" bestFit="1" customWidth="1"/>
    <col min="2" max="2" width="25.5703125" style="20" customWidth="1"/>
    <col min="3" max="3" width="21.28515625" style="20" customWidth="1"/>
    <col min="4" max="4" width="21.5703125" style="20" customWidth="1"/>
    <col min="5" max="5" width="19.42578125" style="20" customWidth="1"/>
    <col min="6" max="6" width="20.42578125" style="20" customWidth="1"/>
    <col min="7" max="16384" width="11.42578125" style="20"/>
  </cols>
  <sheetData>
    <row r="1" spans="1:6" x14ac:dyDescent="0.25">
      <c r="A1" s="142" t="s">
        <v>177</v>
      </c>
      <c r="B1" s="142"/>
      <c r="C1" s="142"/>
      <c r="D1" s="142"/>
      <c r="E1" s="142"/>
      <c r="F1" s="142"/>
    </row>
    <row r="3" spans="1:6" ht="45" x14ac:dyDescent="0.25">
      <c r="A3" s="57" t="s">
        <v>111</v>
      </c>
      <c r="B3" s="58" t="s">
        <v>112</v>
      </c>
      <c r="C3" s="58" t="s">
        <v>113</v>
      </c>
      <c r="D3" s="58" t="s">
        <v>114</v>
      </c>
    </row>
    <row r="4" spans="1:6" x14ac:dyDescent="0.25">
      <c r="A4" s="49" t="s">
        <v>115</v>
      </c>
      <c r="B4" s="51">
        <v>20</v>
      </c>
      <c r="C4" s="51">
        <v>10</v>
      </c>
      <c r="D4" s="51">
        <v>30</v>
      </c>
    </row>
    <row r="5" spans="1:6" x14ac:dyDescent="0.25">
      <c r="A5" s="49" t="s">
        <v>116</v>
      </c>
      <c r="B5" s="51">
        <v>10</v>
      </c>
      <c r="C5" s="51">
        <v>10</v>
      </c>
      <c r="D5" s="51">
        <v>20</v>
      </c>
    </row>
    <row r="6" spans="1:6" x14ac:dyDescent="0.25">
      <c r="A6" s="49" t="s">
        <v>117</v>
      </c>
      <c r="B6" s="51">
        <v>30</v>
      </c>
      <c r="C6" s="51">
        <v>30</v>
      </c>
      <c r="D6" s="51">
        <v>60</v>
      </c>
    </row>
    <row r="12" spans="1:6" ht="60" x14ac:dyDescent="0.25">
      <c r="A12" s="1" t="s">
        <v>111</v>
      </c>
      <c r="B12" s="13" t="s">
        <v>131</v>
      </c>
      <c r="C12" s="13" t="s">
        <v>98</v>
      </c>
      <c r="D12" s="13" t="s">
        <v>139</v>
      </c>
      <c r="E12" s="13" t="s">
        <v>140</v>
      </c>
      <c r="F12" s="13" t="s">
        <v>141</v>
      </c>
    </row>
    <row r="13" spans="1:6" x14ac:dyDescent="0.25">
      <c r="A13" s="53" t="s">
        <v>115</v>
      </c>
      <c r="B13" s="53" t="s">
        <v>103</v>
      </c>
      <c r="C13" s="54" t="s">
        <v>135</v>
      </c>
      <c r="D13" s="54">
        <v>20</v>
      </c>
      <c r="E13" s="54">
        <v>10</v>
      </c>
      <c r="F13" s="54">
        <f>SUM(D13:E13)</f>
        <v>30</v>
      </c>
    </row>
    <row r="14" spans="1:6" x14ac:dyDescent="0.25">
      <c r="A14" s="56" t="s">
        <v>115</v>
      </c>
      <c r="B14" s="56" t="s">
        <v>103</v>
      </c>
      <c r="C14" s="55" t="s">
        <v>135</v>
      </c>
      <c r="D14" s="55">
        <v>10</v>
      </c>
      <c r="E14" s="55">
        <v>10</v>
      </c>
      <c r="F14" s="55">
        <f t="shared" ref="F14:F15" si="0">SUM(D14:E14)</f>
        <v>20</v>
      </c>
    </row>
    <row r="15" spans="1:6" x14ac:dyDescent="0.25">
      <c r="A15" s="56" t="s">
        <v>115</v>
      </c>
      <c r="B15" s="56" t="s">
        <v>136</v>
      </c>
      <c r="C15" s="55" t="s">
        <v>137</v>
      </c>
      <c r="D15" s="55">
        <v>30</v>
      </c>
      <c r="E15" s="55">
        <v>30</v>
      </c>
      <c r="F15" s="55">
        <f t="shared" si="0"/>
        <v>60</v>
      </c>
    </row>
    <row r="16" spans="1:6" x14ac:dyDescent="0.25">
      <c r="A16" s="53" t="s">
        <v>116</v>
      </c>
      <c r="B16" s="53" t="s">
        <v>103</v>
      </c>
      <c r="C16" s="54" t="s">
        <v>135</v>
      </c>
      <c r="D16" s="54">
        <v>20</v>
      </c>
      <c r="E16" s="54">
        <v>10</v>
      </c>
      <c r="F16" s="54">
        <f>SUM(D16:E16)</f>
        <v>30</v>
      </c>
    </row>
    <row r="17" spans="1:6" x14ac:dyDescent="0.25">
      <c r="A17" s="53" t="s">
        <v>116</v>
      </c>
      <c r="B17" s="56" t="s">
        <v>103</v>
      </c>
      <c r="C17" s="55" t="s">
        <v>135</v>
      </c>
      <c r="D17" s="55">
        <v>10</v>
      </c>
      <c r="E17" s="55">
        <v>10</v>
      </c>
      <c r="F17" s="55">
        <f t="shared" ref="F17:F18" si="1">SUM(D17:E17)</f>
        <v>20</v>
      </c>
    </row>
    <row r="18" spans="1:6" x14ac:dyDescent="0.25">
      <c r="A18" s="53" t="s">
        <v>116</v>
      </c>
      <c r="B18" s="56" t="s">
        <v>136</v>
      </c>
      <c r="C18" s="55" t="s">
        <v>137</v>
      </c>
      <c r="D18" s="55">
        <v>30</v>
      </c>
      <c r="E18" s="55">
        <v>30</v>
      </c>
      <c r="F18" s="55">
        <f t="shared" si="1"/>
        <v>60</v>
      </c>
    </row>
    <row r="19" spans="1:6" x14ac:dyDescent="0.25">
      <c r="A19" s="53" t="s">
        <v>117</v>
      </c>
      <c r="B19" s="53" t="s">
        <v>103</v>
      </c>
      <c r="C19" s="54" t="s">
        <v>135</v>
      </c>
      <c r="D19" s="54">
        <v>20</v>
      </c>
      <c r="E19" s="54">
        <v>10</v>
      </c>
      <c r="F19" s="54">
        <f>SUM(D19:E19)</f>
        <v>30</v>
      </c>
    </row>
    <row r="20" spans="1:6" x14ac:dyDescent="0.25">
      <c r="A20" s="53" t="s">
        <v>117</v>
      </c>
      <c r="B20" s="56" t="s">
        <v>103</v>
      </c>
      <c r="C20" s="55" t="s">
        <v>135</v>
      </c>
      <c r="D20" s="55">
        <v>10</v>
      </c>
      <c r="E20" s="55">
        <v>10</v>
      </c>
      <c r="F20" s="55">
        <f t="shared" ref="F20:F21" si="2">SUM(D20:E20)</f>
        <v>20</v>
      </c>
    </row>
    <row r="21" spans="1:6" x14ac:dyDescent="0.25">
      <c r="A21" s="53" t="s">
        <v>117</v>
      </c>
      <c r="B21" s="56" t="s">
        <v>136</v>
      </c>
      <c r="C21" s="55" t="s">
        <v>137</v>
      </c>
      <c r="D21" s="55">
        <v>30</v>
      </c>
      <c r="E21" s="55">
        <v>30</v>
      </c>
      <c r="F21" s="55">
        <f t="shared" si="2"/>
        <v>60</v>
      </c>
    </row>
  </sheetData>
  <mergeCells count="1">
    <mergeCell ref="A1:F1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K22"/>
  <sheetViews>
    <sheetView workbookViewId="0">
      <selection activeCell="I22" sqref="I22"/>
    </sheetView>
  </sheetViews>
  <sheetFormatPr baseColWidth="10" defaultColWidth="11.42578125" defaultRowHeight="15" x14ac:dyDescent="0.25"/>
  <cols>
    <col min="1" max="1" width="11.42578125" style="20"/>
    <col min="2" max="2" width="15.5703125" style="20" bestFit="1" customWidth="1"/>
    <col min="3" max="3" width="18" style="20" bestFit="1" customWidth="1"/>
    <col min="4" max="4" width="11.42578125" style="20"/>
    <col min="5" max="5" width="34.5703125" style="20" customWidth="1"/>
    <col min="6" max="6" width="11.42578125" style="20"/>
    <col min="7" max="7" width="27.140625" style="20" customWidth="1"/>
    <col min="8" max="16384" width="11.42578125" style="20"/>
  </cols>
  <sheetData>
    <row r="1" spans="1:11" x14ac:dyDescent="0.25">
      <c r="A1" s="142" t="s">
        <v>178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</row>
    <row r="3" spans="1:11" ht="25.5" customHeight="1" x14ac:dyDescent="0.25">
      <c r="A3" s="167" t="s">
        <v>111</v>
      </c>
      <c r="B3" s="168" t="s">
        <v>118</v>
      </c>
      <c r="C3" s="168" t="s">
        <v>119</v>
      </c>
      <c r="D3" s="168" t="s">
        <v>120</v>
      </c>
      <c r="E3" s="169" t="s">
        <v>138</v>
      </c>
    </row>
    <row r="4" spans="1:11" ht="10.5" customHeight="1" x14ac:dyDescent="0.25">
      <c r="A4" s="167"/>
      <c r="B4" s="168"/>
      <c r="C4" s="168"/>
      <c r="D4" s="168"/>
      <c r="E4" s="170"/>
    </row>
    <row r="5" spans="1:11" x14ac:dyDescent="0.25">
      <c r="A5" s="49" t="s">
        <v>115</v>
      </c>
      <c r="B5" s="51">
        <v>10</v>
      </c>
      <c r="C5" s="51">
        <v>7</v>
      </c>
      <c r="D5" s="51">
        <v>2</v>
      </c>
      <c r="E5" s="51">
        <v>15</v>
      </c>
    </row>
    <row r="6" spans="1:11" x14ac:dyDescent="0.25">
      <c r="A6" s="49" t="s">
        <v>116</v>
      </c>
      <c r="B6" s="51">
        <v>50</v>
      </c>
      <c r="C6" s="51">
        <v>47</v>
      </c>
      <c r="D6" s="51">
        <v>7</v>
      </c>
      <c r="E6" s="51">
        <v>90</v>
      </c>
    </row>
    <row r="7" spans="1:11" x14ac:dyDescent="0.25">
      <c r="A7" s="49" t="s">
        <v>117</v>
      </c>
      <c r="B7" s="51">
        <v>12</v>
      </c>
      <c r="C7" s="51">
        <v>9</v>
      </c>
      <c r="D7" s="51">
        <v>8</v>
      </c>
      <c r="E7" s="51">
        <v>13</v>
      </c>
    </row>
    <row r="13" spans="1:11" ht="45" x14ac:dyDescent="0.25">
      <c r="A13" s="1" t="s">
        <v>111</v>
      </c>
      <c r="B13" s="52" t="s">
        <v>131</v>
      </c>
      <c r="C13" s="52" t="s">
        <v>98</v>
      </c>
      <c r="D13" s="50" t="s">
        <v>118</v>
      </c>
      <c r="E13" s="50" t="s">
        <v>132</v>
      </c>
      <c r="F13" s="52" t="s">
        <v>133</v>
      </c>
      <c r="G13" s="52" t="s">
        <v>134</v>
      </c>
    </row>
    <row r="14" spans="1:11" x14ac:dyDescent="0.25">
      <c r="A14" s="53" t="s">
        <v>115</v>
      </c>
      <c r="B14" s="53" t="s">
        <v>103</v>
      </c>
      <c r="C14" s="54" t="s">
        <v>135</v>
      </c>
      <c r="D14" s="54">
        <v>10</v>
      </c>
      <c r="E14" s="54">
        <v>7</v>
      </c>
      <c r="F14" s="54">
        <f>+E14-5</f>
        <v>2</v>
      </c>
      <c r="G14" s="55">
        <f>+(D14+E14)-F14</f>
        <v>15</v>
      </c>
    </row>
    <row r="15" spans="1:11" x14ac:dyDescent="0.25">
      <c r="A15" s="56" t="s">
        <v>115</v>
      </c>
      <c r="B15" s="56" t="s">
        <v>103</v>
      </c>
      <c r="C15" s="55" t="s">
        <v>135</v>
      </c>
      <c r="D15" s="55">
        <v>20</v>
      </c>
      <c r="E15" s="54">
        <v>17</v>
      </c>
      <c r="F15" s="54">
        <v>3</v>
      </c>
      <c r="G15" s="55">
        <f t="shared" ref="G15:G22" si="0">+(D15+E15)-F15</f>
        <v>34</v>
      </c>
    </row>
    <row r="16" spans="1:11" x14ac:dyDescent="0.25">
      <c r="A16" s="56" t="s">
        <v>115</v>
      </c>
      <c r="B16" s="56" t="s">
        <v>136</v>
      </c>
      <c r="C16" s="55" t="s">
        <v>137</v>
      </c>
      <c r="D16" s="55">
        <v>40</v>
      </c>
      <c r="E16" s="54">
        <v>37</v>
      </c>
      <c r="F16" s="54">
        <v>5</v>
      </c>
      <c r="G16" s="55">
        <f t="shared" si="0"/>
        <v>72</v>
      </c>
    </row>
    <row r="17" spans="1:7" x14ac:dyDescent="0.25">
      <c r="A17" s="53" t="s">
        <v>116</v>
      </c>
      <c r="B17" s="53" t="s">
        <v>103</v>
      </c>
      <c r="C17" s="54" t="s">
        <v>135</v>
      </c>
      <c r="D17" s="54">
        <v>50</v>
      </c>
      <c r="E17" s="54">
        <v>47</v>
      </c>
      <c r="F17" s="54">
        <v>7</v>
      </c>
      <c r="G17" s="55">
        <f t="shared" si="0"/>
        <v>90</v>
      </c>
    </row>
    <row r="18" spans="1:7" x14ac:dyDescent="0.25">
      <c r="A18" s="53" t="s">
        <v>116</v>
      </c>
      <c r="B18" s="56" t="s">
        <v>103</v>
      </c>
      <c r="C18" s="55" t="s">
        <v>135</v>
      </c>
      <c r="D18" s="55">
        <v>10</v>
      </c>
      <c r="E18" s="54">
        <v>7</v>
      </c>
      <c r="F18" s="54">
        <v>1</v>
      </c>
      <c r="G18" s="55">
        <f t="shared" si="0"/>
        <v>16</v>
      </c>
    </row>
    <row r="19" spans="1:7" x14ac:dyDescent="0.25">
      <c r="A19" s="53" t="s">
        <v>116</v>
      </c>
      <c r="B19" s="56" t="s">
        <v>136</v>
      </c>
      <c r="C19" s="55" t="s">
        <v>137</v>
      </c>
      <c r="D19" s="55">
        <v>20</v>
      </c>
      <c r="E19" s="54">
        <v>3</v>
      </c>
      <c r="F19" s="54">
        <v>2</v>
      </c>
      <c r="G19" s="55">
        <f t="shared" si="0"/>
        <v>21</v>
      </c>
    </row>
    <row r="20" spans="1:7" x14ac:dyDescent="0.25">
      <c r="A20" s="53" t="s">
        <v>117</v>
      </c>
      <c r="B20" s="53" t="s">
        <v>103</v>
      </c>
      <c r="C20" s="54" t="s">
        <v>135</v>
      </c>
      <c r="D20" s="54">
        <v>68</v>
      </c>
      <c r="E20" s="54">
        <v>15</v>
      </c>
      <c r="F20" s="54">
        <v>9</v>
      </c>
      <c r="G20" s="55">
        <f t="shared" si="0"/>
        <v>74</v>
      </c>
    </row>
    <row r="21" spans="1:7" x14ac:dyDescent="0.25">
      <c r="A21" s="53" t="s">
        <v>117</v>
      </c>
      <c r="B21" s="56" t="s">
        <v>103</v>
      </c>
      <c r="C21" s="55" t="s">
        <v>135</v>
      </c>
      <c r="D21" s="55">
        <v>99</v>
      </c>
      <c r="E21" s="54">
        <v>10</v>
      </c>
      <c r="F21" s="54">
        <v>7</v>
      </c>
      <c r="G21" s="55">
        <f t="shared" si="0"/>
        <v>102</v>
      </c>
    </row>
    <row r="22" spans="1:7" x14ac:dyDescent="0.25">
      <c r="A22" s="53" t="s">
        <v>117</v>
      </c>
      <c r="B22" s="56" t="s">
        <v>136</v>
      </c>
      <c r="C22" s="55" t="s">
        <v>137</v>
      </c>
      <c r="D22" s="55">
        <v>12</v>
      </c>
      <c r="E22" s="54">
        <v>9</v>
      </c>
      <c r="F22" s="54">
        <v>8</v>
      </c>
      <c r="G22" s="55">
        <f t="shared" si="0"/>
        <v>13</v>
      </c>
    </row>
  </sheetData>
  <mergeCells count="6">
    <mergeCell ref="A1:K1"/>
    <mergeCell ref="A3:A4"/>
    <mergeCell ref="B3:B4"/>
    <mergeCell ref="C3:C4"/>
    <mergeCell ref="D3:D4"/>
    <mergeCell ref="E3:E4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L6"/>
  <sheetViews>
    <sheetView workbookViewId="0">
      <selection activeCell="F21" sqref="F21"/>
    </sheetView>
  </sheetViews>
  <sheetFormatPr baseColWidth="10" defaultColWidth="11.42578125" defaultRowHeight="15" x14ac:dyDescent="0.25"/>
  <cols>
    <col min="1" max="1" width="11.42578125" style="20"/>
    <col min="2" max="2" width="12.85546875" style="20" bestFit="1" customWidth="1"/>
    <col min="3" max="16384" width="11.42578125" style="20"/>
  </cols>
  <sheetData>
    <row r="1" spans="1:12" x14ac:dyDescent="0.25">
      <c r="A1" s="142" t="s">
        <v>179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</row>
    <row r="3" spans="1:12" ht="45" x14ac:dyDescent="0.25">
      <c r="A3" s="48" t="s">
        <v>40</v>
      </c>
      <c r="B3" s="48" t="s">
        <v>121</v>
      </c>
      <c r="C3" s="48" t="s">
        <v>122</v>
      </c>
      <c r="D3" s="48" t="s">
        <v>123</v>
      </c>
      <c r="E3" s="48" t="s">
        <v>124</v>
      </c>
      <c r="F3" s="48" t="s">
        <v>125</v>
      </c>
    </row>
    <row r="4" spans="1:12" x14ac:dyDescent="0.25">
      <c r="A4" s="36" t="s">
        <v>201</v>
      </c>
      <c r="B4" s="36" t="s">
        <v>203</v>
      </c>
      <c r="C4" s="105">
        <v>181.74629999999985</v>
      </c>
      <c r="D4" s="107">
        <v>181.74629999999985</v>
      </c>
      <c r="E4" s="27"/>
      <c r="F4" s="37"/>
    </row>
    <row r="5" spans="1:12" x14ac:dyDescent="0.25">
      <c r="A5" s="36" t="s">
        <v>202</v>
      </c>
      <c r="B5" s="49" t="s">
        <v>204</v>
      </c>
      <c r="C5" s="106">
        <v>93.105150000000037</v>
      </c>
      <c r="D5" s="107">
        <v>93.105150000000037</v>
      </c>
      <c r="E5" s="27"/>
      <c r="F5" s="37"/>
    </row>
    <row r="6" spans="1:12" x14ac:dyDescent="0.25">
      <c r="A6" s="167" t="s">
        <v>126</v>
      </c>
      <c r="B6" s="167"/>
      <c r="C6" s="108">
        <f>SUM(C4:C5)</f>
        <v>274.85144999999989</v>
      </c>
      <c r="D6" s="108">
        <f t="shared" ref="D6" si="0">SUM(D4:D5)</f>
        <v>274.85144999999989</v>
      </c>
      <c r="E6" s="108"/>
      <c r="F6" s="108"/>
    </row>
  </sheetData>
  <mergeCells count="2">
    <mergeCell ref="A6:B6"/>
    <mergeCell ref="A1:L1"/>
  </mergeCells>
  <phoneticPr fontId="14" type="noConversion"/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H9"/>
  <sheetViews>
    <sheetView workbookViewId="0">
      <selection activeCell="I22" sqref="I22"/>
    </sheetView>
  </sheetViews>
  <sheetFormatPr baseColWidth="10" defaultColWidth="11.42578125" defaultRowHeight="15" x14ac:dyDescent="0.25"/>
  <cols>
    <col min="1" max="1" width="11.42578125" style="20"/>
    <col min="2" max="2" width="14.85546875" style="20" customWidth="1"/>
    <col min="3" max="3" width="21.7109375" style="20" bestFit="1" customWidth="1"/>
    <col min="4" max="4" width="11.42578125" style="20"/>
    <col min="5" max="5" width="12" style="20" bestFit="1" customWidth="1"/>
    <col min="6" max="16384" width="11.42578125" style="20"/>
  </cols>
  <sheetData>
    <row r="1" spans="1:8" x14ac:dyDescent="0.25">
      <c r="B1" s="144" t="s">
        <v>181</v>
      </c>
      <c r="C1" s="144"/>
      <c r="D1" s="144"/>
      <c r="E1" s="144"/>
    </row>
    <row r="3" spans="1:8" x14ac:dyDescent="0.25">
      <c r="A3" s="3" t="s">
        <v>62</v>
      </c>
      <c r="B3" s="3" t="s">
        <v>12</v>
      </c>
      <c r="C3" s="173" t="s">
        <v>53</v>
      </c>
      <c r="D3" s="173"/>
      <c r="E3" s="14" t="s">
        <v>54</v>
      </c>
    </row>
    <row r="4" spans="1:8" x14ac:dyDescent="0.25">
      <c r="A4" s="171">
        <v>526</v>
      </c>
      <c r="B4" s="168" t="s">
        <v>14</v>
      </c>
      <c r="C4" s="1" t="s">
        <v>55</v>
      </c>
      <c r="D4" s="81"/>
      <c r="E4" s="174"/>
    </row>
    <row r="5" spans="1:8" x14ac:dyDescent="0.25">
      <c r="A5" s="171"/>
      <c r="B5" s="168"/>
      <c r="C5" s="1" t="s">
        <v>56</v>
      </c>
      <c r="D5" s="81"/>
      <c r="E5" s="174"/>
    </row>
    <row r="6" spans="1:8" x14ac:dyDescent="0.25">
      <c r="A6" s="171"/>
      <c r="B6" s="168" t="s">
        <v>15</v>
      </c>
      <c r="C6" s="1" t="s">
        <v>55</v>
      </c>
      <c r="D6" s="81"/>
      <c r="E6" s="174"/>
    </row>
    <row r="7" spans="1:8" x14ac:dyDescent="0.25">
      <c r="A7" s="171"/>
      <c r="B7" s="168"/>
      <c r="C7" s="1" t="s">
        <v>56</v>
      </c>
      <c r="D7" s="81"/>
      <c r="E7" s="174"/>
      <c r="G7" s="85"/>
      <c r="H7" s="85"/>
    </row>
    <row r="8" spans="1:8" x14ac:dyDescent="0.25">
      <c r="A8" s="171"/>
      <c r="B8" s="168" t="s">
        <v>57</v>
      </c>
      <c r="C8" s="1" t="s">
        <v>58</v>
      </c>
      <c r="D8" s="4"/>
      <c r="E8" s="172"/>
    </row>
    <row r="9" spans="1:8" x14ac:dyDescent="0.25">
      <c r="A9" s="171"/>
      <c r="B9" s="168"/>
      <c r="C9" s="1" t="s">
        <v>59</v>
      </c>
      <c r="D9" s="4"/>
      <c r="E9" s="172"/>
    </row>
  </sheetData>
  <mergeCells count="9">
    <mergeCell ref="A4:A9"/>
    <mergeCell ref="B8:B9"/>
    <mergeCell ref="E8:E9"/>
    <mergeCell ref="B1:E1"/>
    <mergeCell ref="C3:D3"/>
    <mergeCell ref="B4:B5"/>
    <mergeCell ref="E4:E5"/>
    <mergeCell ref="B6:B7"/>
    <mergeCell ref="E6:E7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J16"/>
  <sheetViews>
    <sheetView zoomScale="90" zoomScaleNormal="90" workbookViewId="0">
      <selection activeCell="I22" sqref="I22"/>
    </sheetView>
  </sheetViews>
  <sheetFormatPr baseColWidth="10" defaultColWidth="11.42578125" defaultRowHeight="15" x14ac:dyDescent="0.25"/>
  <cols>
    <col min="1" max="1" width="26.28515625" style="20" customWidth="1"/>
    <col min="2" max="3" width="11.42578125" style="20"/>
    <col min="4" max="4" width="13.140625" style="20" customWidth="1"/>
    <col min="5" max="5" width="15.5703125" style="20" customWidth="1"/>
    <col min="6" max="6" width="11.42578125" style="20"/>
    <col min="7" max="7" width="14.42578125" style="20" customWidth="1"/>
    <col min="8" max="8" width="16.28515625" style="20" customWidth="1"/>
    <col min="9" max="16384" width="11.42578125" style="20"/>
  </cols>
  <sheetData>
    <row r="1" spans="1:10" ht="15" customHeight="1" x14ac:dyDescent="0.25">
      <c r="A1" s="142" t="s">
        <v>180</v>
      </c>
      <c r="B1" s="142"/>
      <c r="C1" s="142"/>
      <c r="D1" s="142"/>
      <c r="E1" s="142"/>
      <c r="F1" s="142"/>
      <c r="G1" s="142"/>
      <c r="H1" s="142"/>
      <c r="I1" s="142"/>
    </row>
    <row r="3" spans="1:10" ht="45" x14ac:dyDescent="0.25">
      <c r="A3" s="41" t="s">
        <v>61</v>
      </c>
      <c r="B3" s="41" t="s">
        <v>84</v>
      </c>
      <c r="C3" s="41" t="s">
        <v>127</v>
      </c>
      <c r="D3" s="41" t="s">
        <v>128</v>
      </c>
      <c r="E3" s="41" t="s">
        <v>129</v>
      </c>
      <c r="F3" s="41" t="s">
        <v>130</v>
      </c>
    </row>
    <row r="4" spans="1:10" x14ac:dyDescent="0.25">
      <c r="A4" s="25"/>
      <c r="B4" s="25"/>
      <c r="C4" s="25"/>
      <c r="D4" s="25"/>
      <c r="E4" s="25"/>
      <c r="F4" s="25"/>
    </row>
    <row r="5" spans="1:10" x14ac:dyDescent="0.25">
      <c r="A5" s="25"/>
      <c r="B5" s="25"/>
      <c r="C5" s="25"/>
      <c r="D5" s="25"/>
      <c r="E5" s="25"/>
      <c r="F5" s="25"/>
    </row>
    <row r="11" spans="1:10" ht="45" x14ac:dyDescent="0.25">
      <c r="A11" s="42" t="s">
        <v>151</v>
      </c>
      <c r="B11" s="43" t="s">
        <v>60</v>
      </c>
      <c r="C11" s="43" t="s">
        <v>61</v>
      </c>
      <c r="D11" s="43" t="s">
        <v>84</v>
      </c>
      <c r="E11" s="43" t="s">
        <v>85</v>
      </c>
      <c r="F11" s="43" t="s">
        <v>86</v>
      </c>
      <c r="G11" s="43" t="s">
        <v>87</v>
      </c>
      <c r="H11" s="43" t="s">
        <v>88</v>
      </c>
      <c r="I11" s="43" t="s">
        <v>128</v>
      </c>
      <c r="J11" s="43" t="s">
        <v>127</v>
      </c>
    </row>
    <row r="12" spans="1:10" x14ac:dyDescent="0.25">
      <c r="A12" s="44"/>
      <c r="B12" s="45"/>
      <c r="C12" s="45"/>
      <c r="D12" s="45"/>
      <c r="E12" s="46"/>
      <c r="F12" s="45"/>
      <c r="G12" s="45"/>
      <c r="H12" s="45"/>
      <c r="I12" s="47"/>
      <c r="J12" s="47"/>
    </row>
    <row r="13" spans="1:10" x14ac:dyDescent="0.25">
      <c r="A13" s="44"/>
      <c r="B13" s="45"/>
      <c r="C13" s="45"/>
      <c r="D13" s="45"/>
      <c r="E13" s="46"/>
      <c r="F13" s="47"/>
      <c r="G13" s="45"/>
      <c r="H13" s="47"/>
      <c r="I13" s="45"/>
      <c r="J13" s="45"/>
    </row>
    <row r="14" spans="1:10" x14ac:dyDescent="0.25">
      <c r="A14" s="5"/>
      <c r="B14" s="38"/>
      <c r="C14" s="38"/>
      <c r="D14" s="38"/>
      <c r="E14" s="38"/>
      <c r="F14" s="38"/>
      <c r="G14" s="38"/>
      <c r="H14" s="38"/>
      <c r="I14" s="38"/>
      <c r="J14" s="38"/>
    </row>
    <row r="16" spans="1:10" x14ac:dyDescent="0.25">
      <c r="A16" s="20" t="s">
        <v>152</v>
      </c>
    </row>
  </sheetData>
  <mergeCells count="1">
    <mergeCell ref="A1:I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AD34"/>
  <sheetViews>
    <sheetView zoomScale="90" zoomScaleNormal="90" workbookViewId="0">
      <selection activeCell="C5" sqref="C5:N6"/>
    </sheetView>
  </sheetViews>
  <sheetFormatPr baseColWidth="10" defaultColWidth="11.42578125" defaultRowHeight="15" x14ac:dyDescent="0.25"/>
  <cols>
    <col min="1" max="1" width="11.42578125" style="20"/>
    <col min="2" max="2" width="16.140625" style="20" customWidth="1"/>
    <col min="3" max="4" width="6.28515625" style="20" bestFit="1" customWidth="1"/>
    <col min="5" max="5" width="6.42578125" style="20" bestFit="1" customWidth="1"/>
    <col min="6" max="7" width="6.28515625" style="20" customWidth="1"/>
    <col min="8" max="14" width="6.42578125" style="20" bestFit="1" customWidth="1"/>
    <col min="15" max="15" width="4.85546875" style="20" bestFit="1" customWidth="1"/>
    <col min="16" max="17" width="11.42578125" style="20"/>
    <col min="18" max="18" width="16.28515625" style="20" customWidth="1"/>
    <col min="19" max="30" width="6.7109375" style="20" customWidth="1"/>
    <col min="31" max="16384" width="11.42578125" style="20"/>
  </cols>
  <sheetData>
    <row r="1" spans="1:30" x14ac:dyDescent="0.25">
      <c r="A1" s="144" t="s">
        <v>91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  <c r="M1" s="144"/>
      <c r="N1" s="144"/>
    </row>
    <row r="2" spans="1:30" x14ac:dyDescent="0.25">
      <c r="A2" s="115"/>
      <c r="B2" s="17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</row>
    <row r="3" spans="1:30" x14ac:dyDescent="0.25">
      <c r="C3" s="143" t="s">
        <v>213</v>
      </c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S3" s="143" t="s">
        <v>213</v>
      </c>
      <c r="T3" s="143"/>
      <c r="U3" s="143"/>
      <c r="V3" s="143"/>
      <c r="W3" s="143"/>
      <c r="X3" s="143"/>
      <c r="Y3" s="143"/>
      <c r="Z3" s="143"/>
      <c r="AA3" s="143"/>
      <c r="AB3" s="143"/>
      <c r="AC3" s="143"/>
      <c r="AD3" s="143"/>
    </row>
    <row r="4" spans="1:30" ht="48.75" x14ac:dyDescent="0.25">
      <c r="C4" s="21" t="s">
        <v>0</v>
      </c>
      <c r="D4" s="21" t="s">
        <v>1</v>
      </c>
      <c r="E4" s="21" t="s">
        <v>2</v>
      </c>
      <c r="F4" s="21" t="s">
        <v>3</v>
      </c>
      <c r="G4" s="21" t="s">
        <v>4</v>
      </c>
      <c r="H4" s="21" t="s">
        <v>5</v>
      </c>
      <c r="I4" s="21" t="s">
        <v>6</v>
      </c>
      <c r="J4" s="21" t="s">
        <v>7</v>
      </c>
      <c r="K4" s="21" t="s">
        <v>183</v>
      </c>
      <c r="L4" s="21" t="s">
        <v>184</v>
      </c>
      <c r="M4" s="21" t="s">
        <v>10</v>
      </c>
      <c r="N4" s="21" t="s">
        <v>11</v>
      </c>
      <c r="S4" s="21" t="s">
        <v>0</v>
      </c>
      <c r="T4" s="21" t="s">
        <v>1</v>
      </c>
      <c r="U4" s="21" t="s">
        <v>2</v>
      </c>
      <c r="V4" s="21" t="s">
        <v>3</v>
      </c>
      <c r="W4" s="21" t="s">
        <v>4</v>
      </c>
      <c r="X4" s="21" t="s">
        <v>5</v>
      </c>
      <c r="Y4" s="21" t="s">
        <v>6</v>
      </c>
      <c r="Z4" s="21" t="s">
        <v>7</v>
      </c>
      <c r="AA4" s="21" t="s">
        <v>183</v>
      </c>
      <c r="AB4" s="21" t="s">
        <v>184</v>
      </c>
      <c r="AC4" s="21" t="s">
        <v>10</v>
      </c>
      <c r="AD4" s="21" t="s">
        <v>11</v>
      </c>
    </row>
    <row r="5" spans="1:30" x14ac:dyDescent="0.25">
      <c r="C5" s="22">
        <v>0</v>
      </c>
      <c r="D5" s="22">
        <v>4.1666666666666664E-2</v>
      </c>
      <c r="E5" s="22">
        <v>0.22916666666666499</v>
      </c>
      <c r="F5" s="22">
        <v>0.27083333333333098</v>
      </c>
      <c r="G5" s="22">
        <v>0.33333333333333298</v>
      </c>
      <c r="H5" s="22">
        <v>0.39583333333333298</v>
      </c>
      <c r="I5" s="22">
        <v>0.52083333333333304</v>
      </c>
      <c r="J5" s="22">
        <v>0.58333333333333304</v>
      </c>
      <c r="K5" s="22">
        <v>0.6875</v>
      </c>
      <c r="L5" s="22">
        <v>0.77083333333333304</v>
      </c>
      <c r="M5" s="132">
        <v>0.85416666666666596</v>
      </c>
      <c r="N5" s="132">
        <v>0.91666666666666663</v>
      </c>
      <c r="S5" s="22">
        <v>0</v>
      </c>
      <c r="T5" s="22">
        <v>4.1666666666666664E-2</v>
      </c>
      <c r="U5" s="22">
        <v>0.22916666666666499</v>
      </c>
      <c r="V5" s="22">
        <v>0.27083333333333098</v>
      </c>
      <c r="W5" s="22">
        <v>0.33333333333333298</v>
      </c>
      <c r="X5" s="22">
        <v>0.39583333333333298</v>
      </c>
      <c r="Y5" s="22">
        <v>0.52083333333333304</v>
      </c>
      <c r="Z5" s="22">
        <v>0.58333333333333304</v>
      </c>
      <c r="AA5" s="22">
        <v>0.6875</v>
      </c>
      <c r="AB5" s="22">
        <v>0.77083333333333304</v>
      </c>
      <c r="AC5" s="132">
        <v>0.85416666666666596</v>
      </c>
      <c r="AD5" s="132">
        <v>0.91666666666666663</v>
      </c>
    </row>
    <row r="6" spans="1:30" ht="17.25" customHeight="1" x14ac:dyDescent="0.25">
      <c r="A6" s="3" t="s">
        <v>12</v>
      </c>
      <c r="B6" s="14" t="s">
        <v>13</v>
      </c>
      <c r="C6" s="22">
        <v>4.1655092592592598E-2</v>
      </c>
      <c r="D6" s="22">
        <v>0.22915509259259259</v>
      </c>
      <c r="E6" s="22">
        <v>0.27082175925925928</v>
      </c>
      <c r="F6" s="22">
        <v>0.33332175925925928</v>
      </c>
      <c r="G6" s="22">
        <v>0.39582175925925928</v>
      </c>
      <c r="H6" s="22">
        <v>0.52082175925925933</v>
      </c>
      <c r="I6" s="22">
        <v>0.58332175925925933</v>
      </c>
      <c r="J6" s="22">
        <v>0.68748842592592585</v>
      </c>
      <c r="K6" s="22">
        <v>0.77082175925925922</v>
      </c>
      <c r="L6" s="22">
        <v>0.85415509259259259</v>
      </c>
      <c r="M6" s="132">
        <v>0.91665509259259259</v>
      </c>
      <c r="N6" s="132">
        <v>0.99998842592592585</v>
      </c>
      <c r="Q6" s="3" t="s">
        <v>12</v>
      </c>
      <c r="R6" s="14" t="s">
        <v>13</v>
      </c>
      <c r="S6" s="22">
        <v>4.1655092592592598E-2</v>
      </c>
      <c r="T6" s="22">
        <v>0.22915509259259259</v>
      </c>
      <c r="U6" s="22">
        <v>0.27082175925925928</v>
      </c>
      <c r="V6" s="22">
        <v>0.33332175925925928</v>
      </c>
      <c r="W6" s="22">
        <v>0.39582175925925928</v>
      </c>
      <c r="X6" s="22">
        <v>0.52082175925925933</v>
      </c>
      <c r="Y6" s="22">
        <v>0.58332175925925933</v>
      </c>
      <c r="Z6" s="22">
        <v>0.68748842592592585</v>
      </c>
      <c r="AA6" s="22">
        <v>0.77082175925925922</v>
      </c>
      <c r="AB6" s="22">
        <v>0.85415509259259259</v>
      </c>
      <c r="AC6" s="132">
        <v>0.91665509259259259</v>
      </c>
      <c r="AD6" s="132">
        <v>0.99998842592592585</v>
      </c>
    </row>
    <row r="7" spans="1:30" x14ac:dyDescent="0.25">
      <c r="A7" s="111" t="s">
        <v>14</v>
      </c>
      <c r="B7" s="6" t="str">
        <f>+'3'!B7</f>
        <v>516I</v>
      </c>
      <c r="C7" s="133">
        <v>162</v>
      </c>
      <c r="D7" s="133">
        <v>216.00000000000193</v>
      </c>
      <c r="E7" s="133">
        <v>1215.0000000000198</v>
      </c>
      <c r="F7" s="133">
        <v>971.99999999996896</v>
      </c>
      <c r="G7" s="133">
        <v>594</v>
      </c>
      <c r="H7" s="133">
        <v>620.99999999999977</v>
      </c>
      <c r="I7" s="133">
        <v>648</v>
      </c>
      <c r="J7" s="133">
        <v>907.19999999999732</v>
      </c>
      <c r="K7" s="133">
        <v>972.00000000000341</v>
      </c>
      <c r="L7" s="133">
        <v>729.00000000000364</v>
      </c>
      <c r="M7" s="122">
        <v>431.9999999999954</v>
      </c>
      <c r="N7" s="122">
        <v>283.5</v>
      </c>
      <c r="Q7" s="111" t="s">
        <v>14</v>
      </c>
      <c r="R7" s="6" t="str">
        <f>+'3'!R7</f>
        <v>510I</v>
      </c>
      <c r="S7" s="133">
        <v>0</v>
      </c>
      <c r="T7" s="133">
        <v>0</v>
      </c>
      <c r="U7" s="133">
        <v>405.00000000000654</v>
      </c>
      <c r="V7" s="133">
        <v>539.99999999998272</v>
      </c>
      <c r="W7" s="133">
        <v>432</v>
      </c>
      <c r="X7" s="133">
        <v>404.99999999999983</v>
      </c>
      <c r="Y7" s="133">
        <v>432</v>
      </c>
      <c r="Z7" s="133">
        <v>453.59999999999866</v>
      </c>
      <c r="AA7" s="133">
        <v>445.50000000000159</v>
      </c>
      <c r="AB7" s="133">
        <v>405.00000000000199</v>
      </c>
      <c r="AC7" s="122">
        <v>377.99999999999602</v>
      </c>
      <c r="AD7" s="122">
        <v>243</v>
      </c>
    </row>
    <row r="8" spans="1:30" x14ac:dyDescent="0.25">
      <c r="A8" s="111" t="s">
        <v>14</v>
      </c>
      <c r="B8" s="6" t="str">
        <f>+'3'!B8</f>
        <v>516R</v>
      </c>
      <c r="C8" s="133">
        <v>162</v>
      </c>
      <c r="D8" s="133">
        <v>162.00000000000145</v>
      </c>
      <c r="E8" s="133">
        <v>648.00000000001046</v>
      </c>
      <c r="F8" s="133">
        <v>1187.999999999962</v>
      </c>
      <c r="G8" s="133">
        <v>864</v>
      </c>
      <c r="H8" s="133">
        <v>620.99999999999977</v>
      </c>
      <c r="I8" s="133">
        <v>594</v>
      </c>
      <c r="J8" s="133">
        <v>809.99999999999773</v>
      </c>
      <c r="K8" s="133">
        <v>1012.5000000000036</v>
      </c>
      <c r="L8" s="133">
        <v>891.00000000000432</v>
      </c>
      <c r="M8" s="122">
        <v>431.9999999999954</v>
      </c>
      <c r="N8" s="122">
        <v>364.5</v>
      </c>
      <c r="Q8" s="111" t="s">
        <v>14</v>
      </c>
      <c r="R8" s="6" t="str">
        <f>+'3'!R8</f>
        <v>510R</v>
      </c>
      <c r="S8" s="133">
        <v>0</v>
      </c>
      <c r="T8" s="133">
        <v>0</v>
      </c>
      <c r="U8" s="133">
        <v>405.00000000000654</v>
      </c>
      <c r="V8" s="133">
        <v>431.99999999998619</v>
      </c>
      <c r="W8" s="133">
        <v>378</v>
      </c>
      <c r="X8" s="133">
        <v>431.99999999999983</v>
      </c>
      <c r="Y8" s="133">
        <v>432</v>
      </c>
      <c r="Z8" s="133">
        <v>453.59999999999866</v>
      </c>
      <c r="AA8" s="133">
        <v>526.50000000000182</v>
      </c>
      <c r="AB8" s="133">
        <v>405.00000000000199</v>
      </c>
      <c r="AC8" s="122">
        <v>377.99999999999602</v>
      </c>
      <c r="AD8" s="122">
        <v>243</v>
      </c>
    </row>
    <row r="9" spans="1:30" x14ac:dyDescent="0.25">
      <c r="A9" s="111" t="s">
        <v>15</v>
      </c>
      <c r="B9" s="6" t="str">
        <f>+B7</f>
        <v>516I</v>
      </c>
      <c r="C9" s="133">
        <v>162</v>
      </c>
      <c r="D9" s="133">
        <v>216</v>
      </c>
      <c r="E9" s="133">
        <v>1215</v>
      </c>
      <c r="F9" s="133">
        <v>972</v>
      </c>
      <c r="G9" s="133">
        <v>594</v>
      </c>
      <c r="H9" s="133">
        <v>621</v>
      </c>
      <c r="I9" s="133">
        <v>648</v>
      </c>
      <c r="J9" s="133">
        <v>907.19999999999993</v>
      </c>
      <c r="K9" s="133">
        <v>972</v>
      </c>
      <c r="L9" s="133">
        <v>729</v>
      </c>
      <c r="M9" s="122">
        <v>377.99999999999602</v>
      </c>
      <c r="N9" s="122">
        <v>243</v>
      </c>
      <c r="Q9" s="111" t="s">
        <v>15</v>
      </c>
      <c r="R9" s="6" t="str">
        <f>+R7</f>
        <v>510I</v>
      </c>
      <c r="S9" s="133">
        <v>0</v>
      </c>
      <c r="T9" s="133">
        <v>0</v>
      </c>
      <c r="U9" s="133">
        <v>405</v>
      </c>
      <c r="V9" s="133">
        <v>540</v>
      </c>
      <c r="W9" s="133">
        <v>432</v>
      </c>
      <c r="X9" s="133">
        <v>405</v>
      </c>
      <c r="Y9" s="133">
        <v>432</v>
      </c>
      <c r="Z9" s="133">
        <v>453.59999999999997</v>
      </c>
      <c r="AA9" s="133">
        <v>445.5</v>
      </c>
      <c r="AB9" s="133">
        <v>405</v>
      </c>
      <c r="AC9" s="122">
        <v>323.99999999999653</v>
      </c>
      <c r="AD9" s="122">
        <v>243</v>
      </c>
    </row>
    <row r="10" spans="1:30" x14ac:dyDescent="0.25">
      <c r="A10" s="111" t="s">
        <v>15</v>
      </c>
      <c r="B10" s="6" t="str">
        <f>+B8</f>
        <v>516R</v>
      </c>
      <c r="C10" s="133">
        <v>162</v>
      </c>
      <c r="D10" s="133">
        <v>162</v>
      </c>
      <c r="E10" s="133">
        <v>648</v>
      </c>
      <c r="F10" s="133">
        <v>1188</v>
      </c>
      <c r="G10" s="133">
        <v>864</v>
      </c>
      <c r="H10" s="133">
        <v>621</v>
      </c>
      <c r="I10" s="133">
        <v>594</v>
      </c>
      <c r="J10" s="133">
        <v>810</v>
      </c>
      <c r="K10" s="133">
        <v>1012.5</v>
      </c>
      <c r="L10" s="133">
        <v>891</v>
      </c>
      <c r="M10" s="122">
        <v>431.9999999999954</v>
      </c>
      <c r="N10" s="122">
        <v>283.5</v>
      </c>
      <c r="Q10" s="111" t="s">
        <v>15</v>
      </c>
      <c r="R10" s="6" t="str">
        <f>+R8</f>
        <v>510R</v>
      </c>
      <c r="S10" s="133">
        <v>0</v>
      </c>
      <c r="T10" s="133">
        <v>0</v>
      </c>
      <c r="U10" s="133">
        <v>405</v>
      </c>
      <c r="V10" s="133">
        <v>432</v>
      </c>
      <c r="W10" s="133">
        <v>378</v>
      </c>
      <c r="X10" s="133">
        <v>432</v>
      </c>
      <c r="Y10" s="133">
        <v>432</v>
      </c>
      <c r="Z10" s="133">
        <v>453.59999999999997</v>
      </c>
      <c r="AA10" s="133">
        <v>526.5</v>
      </c>
      <c r="AB10" s="133">
        <v>405</v>
      </c>
      <c r="AC10" s="122">
        <v>323.99999999999653</v>
      </c>
      <c r="AD10" s="122">
        <v>243</v>
      </c>
    </row>
    <row r="11" spans="1:30" x14ac:dyDescent="0.25">
      <c r="A11" s="112" t="s">
        <v>16</v>
      </c>
      <c r="B11" s="90" t="str">
        <f>+B9</f>
        <v>516I</v>
      </c>
      <c r="C11" s="100">
        <f t="shared" ref="C11:N12" si="0">IFERROR((C9/C7)-1,0)</f>
        <v>0</v>
      </c>
      <c r="D11" s="100">
        <f t="shared" si="0"/>
        <v>-8.992806499463768E-15</v>
      </c>
      <c r="E11" s="100">
        <f t="shared" si="0"/>
        <v>-1.6320278461989801E-14</v>
      </c>
      <c r="F11" s="100">
        <f t="shared" si="0"/>
        <v>3.1974423109204508E-14</v>
      </c>
      <c r="G11" s="100">
        <f t="shared" si="0"/>
        <v>0</v>
      </c>
      <c r="H11" s="100">
        <f t="shared" si="0"/>
        <v>4.4408920985006262E-16</v>
      </c>
      <c r="I11" s="100">
        <f t="shared" si="0"/>
        <v>0</v>
      </c>
      <c r="J11" s="100">
        <f t="shared" si="0"/>
        <v>2.886579864025407E-15</v>
      </c>
      <c r="K11" s="100">
        <f t="shared" si="0"/>
        <v>-3.5527136788005009E-15</v>
      </c>
      <c r="L11" s="100">
        <f t="shared" si="0"/>
        <v>-4.9960036108132044E-15</v>
      </c>
      <c r="M11" s="100">
        <f t="shared" si="0"/>
        <v>-0.12499999999999989</v>
      </c>
      <c r="N11" s="100">
        <f t="shared" si="0"/>
        <v>-0.1428571428571429</v>
      </c>
      <c r="Q11" s="112" t="s">
        <v>16</v>
      </c>
      <c r="R11" s="90" t="str">
        <f>+R9</f>
        <v>510I</v>
      </c>
      <c r="S11" s="100">
        <f t="shared" ref="S11:AD11" si="1">IFERROR((S9/S7)-1,0)</f>
        <v>0</v>
      </c>
      <c r="T11" s="100">
        <f t="shared" si="1"/>
        <v>0</v>
      </c>
      <c r="U11" s="100">
        <f t="shared" si="1"/>
        <v>-1.609823385706477E-14</v>
      </c>
      <c r="V11" s="100">
        <f t="shared" si="1"/>
        <v>3.1974423109204508E-14</v>
      </c>
      <c r="W11" s="100">
        <f t="shared" si="1"/>
        <v>0</v>
      </c>
      <c r="X11" s="100">
        <f t="shared" si="1"/>
        <v>4.4408920985006262E-16</v>
      </c>
      <c r="Y11" s="100">
        <f t="shared" si="1"/>
        <v>0</v>
      </c>
      <c r="Z11" s="100">
        <f t="shared" si="1"/>
        <v>2.886579864025407E-15</v>
      </c>
      <c r="AA11" s="100">
        <f t="shared" si="1"/>
        <v>-3.5527136788005009E-15</v>
      </c>
      <c r="AB11" s="100">
        <f t="shared" si="1"/>
        <v>-4.8849813083506888E-15</v>
      </c>
      <c r="AC11" s="100">
        <f t="shared" si="1"/>
        <v>-0.14285714285714302</v>
      </c>
      <c r="AD11" s="100">
        <f t="shared" si="1"/>
        <v>0</v>
      </c>
    </row>
    <row r="12" spans="1:30" x14ac:dyDescent="0.25">
      <c r="A12" s="112" t="s">
        <v>16</v>
      </c>
      <c r="B12" s="90" t="str">
        <f>+B10</f>
        <v>516R</v>
      </c>
      <c r="C12" s="100">
        <f t="shared" si="0"/>
        <v>0</v>
      </c>
      <c r="D12" s="100">
        <f t="shared" si="0"/>
        <v>-8.992806499463768E-15</v>
      </c>
      <c r="E12" s="100">
        <f t="shared" si="0"/>
        <v>-1.609823385706477E-14</v>
      </c>
      <c r="F12" s="100">
        <f t="shared" si="0"/>
        <v>3.1974423109204508E-14</v>
      </c>
      <c r="G12" s="100">
        <f t="shared" si="0"/>
        <v>0</v>
      </c>
      <c r="H12" s="100">
        <f t="shared" si="0"/>
        <v>4.4408920985006262E-16</v>
      </c>
      <c r="I12" s="100">
        <f t="shared" si="0"/>
        <v>0</v>
      </c>
      <c r="J12" s="100">
        <f t="shared" si="0"/>
        <v>2.886579864025407E-15</v>
      </c>
      <c r="K12" s="100">
        <f t="shared" si="0"/>
        <v>-3.5527136788005009E-15</v>
      </c>
      <c r="L12" s="100">
        <f t="shared" si="0"/>
        <v>-4.8849813083506888E-15</v>
      </c>
      <c r="M12" s="100">
        <f t="shared" si="0"/>
        <v>0</v>
      </c>
      <c r="N12" s="100">
        <f t="shared" si="0"/>
        <v>-0.22222222222222221</v>
      </c>
      <c r="Q12" s="112" t="s">
        <v>16</v>
      </c>
      <c r="R12" s="90" t="str">
        <f>+R10</f>
        <v>510R</v>
      </c>
      <c r="S12" s="100">
        <f t="shared" ref="S12:AD12" si="2">IFERROR((S10/S8)-1,0)</f>
        <v>0</v>
      </c>
      <c r="T12" s="100">
        <f t="shared" si="2"/>
        <v>0</v>
      </c>
      <c r="U12" s="100">
        <f t="shared" si="2"/>
        <v>-1.609823385706477E-14</v>
      </c>
      <c r="V12" s="100">
        <f t="shared" si="2"/>
        <v>3.1974423109204508E-14</v>
      </c>
      <c r="W12" s="100">
        <f t="shared" si="2"/>
        <v>0</v>
      </c>
      <c r="X12" s="100">
        <f t="shared" si="2"/>
        <v>4.4408920985006262E-16</v>
      </c>
      <c r="Y12" s="100">
        <f t="shared" si="2"/>
        <v>0</v>
      </c>
      <c r="Z12" s="100">
        <f t="shared" si="2"/>
        <v>2.886579864025407E-15</v>
      </c>
      <c r="AA12" s="100">
        <f t="shared" si="2"/>
        <v>-3.4416913763379853E-15</v>
      </c>
      <c r="AB12" s="100">
        <f t="shared" si="2"/>
        <v>-4.8849813083506888E-15</v>
      </c>
      <c r="AC12" s="100">
        <f t="shared" si="2"/>
        <v>-0.14285714285714302</v>
      </c>
      <c r="AD12" s="100">
        <f t="shared" si="2"/>
        <v>0</v>
      </c>
    </row>
    <row r="14" spans="1:30" x14ac:dyDescent="0.25">
      <c r="C14" s="145" t="s">
        <v>199</v>
      </c>
      <c r="D14" s="145"/>
      <c r="E14" s="145"/>
      <c r="F14" s="145"/>
      <c r="G14" s="145"/>
      <c r="H14" s="145"/>
      <c r="I14" s="145"/>
      <c r="J14" s="145"/>
      <c r="K14" s="145"/>
      <c r="S14" s="145" t="s">
        <v>199</v>
      </c>
      <c r="T14" s="145"/>
      <c r="U14" s="145"/>
      <c r="V14" s="145"/>
      <c r="W14" s="145"/>
      <c r="X14" s="145"/>
      <c r="Y14" s="145"/>
      <c r="Z14" s="145"/>
      <c r="AA14" s="145"/>
    </row>
    <row r="15" spans="1:30" ht="71.25" x14ac:dyDescent="0.25">
      <c r="C15" s="126" t="s">
        <v>73</v>
      </c>
      <c r="D15" s="126" t="s">
        <v>74</v>
      </c>
      <c r="E15" s="126" t="s">
        <v>75</v>
      </c>
      <c r="F15" s="127" t="s">
        <v>34</v>
      </c>
      <c r="G15" s="126" t="s">
        <v>35</v>
      </c>
      <c r="H15" s="126" t="s">
        <v>76</v>
      </c>
      <c r="I15" s="126" t="s">
        <v>36</v>
      </c>
      <c r="J15" s="126" t="s">
        <v>77</v>
      </c>
      <c r="K15" s="128" t="s">
        <v>78</v>
      </c>
      <c r="S15" s="126" t="s">
        <v>73</v>
      </c>
      <c r="T15" s="126" t="s">
        <v>74</v>
      </c>
      <c r="U15" s="126" t="s">
        <v>75</v>
      </c>
      <c r="V15" s="127" t="s">
        <v>34</v>
      </c>
      <c r="W15" s="126" t="s">
        <v>35</v>
      </c>
      <c r="X15" s="126" t="s">
        <v>76</v>
      </c>
      <c r="Y15" s="126" t="s">
        <v>36</v>
      </c>
      <c r="Z15" s="126" t="s">
        <v>77</v>
      </c>
      <c r="AA15" s="128" t="s">
        <v>78</v>
      </c>
    </row>
    <row r="16" spans="1:30" x14ac:dyDescent="0.25">
      <c r="C16" s="22">
        <v>0</v>
      </c>
      <c r="D16" s="22">
        <v>4.1666666666666664E-2</v>
      </c>
      <c r="E16" s="22">
        <v>0.22916666666666599</v>
      </c>
      <c r="F16" s="22">
        <v>0.27083333333333298</v>
      </c>
      <c r="G16" s="22">
        <v>0.375</v>
      </c>
      <c r="H16" s="22">
        <v>0.5</v>
      </c>
      <c r="I16" s="22">
        <v>0.625</v>
      </c>
      <c r="J16" s="132">
        <v>0.8125</v>
      </c>
      <c r="K16" s="132">
        <v>0.91666666666666663</v>
      </c>
      <c r="S16" s="22">
        <v>0</v>
      </c>
      <c r="T16" s="22">
        <v>4.1666666666666664E-2</v>
      </c>
      <c r="U16" s="22">
        <v>0.22916666666666599</v>
      </c>
      <c r="V16" s="22">
        <v>0.27083333333333298</v>
      </c>
      <c r="W16" s="22">
        <v>0.375</v>
      </c>
      <c r="X16" s="22">
        <v>0.5</v>
      </c>
      <c r="Y16" s="22">
        <v>0.625</v>
      </c>
      <c r="Z16" s="132">
        <v>0.8125</v>
      </c>
      <c r="AA16" s="132">
        <v>0.91666666666666663</v>
      </c>
    </row>
    <row r="17" spans="1:27" ht="15.75" customHeight="1" x14ac:dyDescent="0.25">
      <c r="A17" s="3" t="s">
        <v>12</v>
      </c>
      <c r="B17" s="14" t="s">
        <v>13</v>
      </c>
      <c r="C17" s="22">
        <v>4.0972222222222222E-2</v>
      </c>
      <c r="D17" s="22">
        <v>0.22847222222222199</v>
      </c>
      <c r="E17" s="22">
        <v>0.27013888888888898</v>
      </c>
      <c r="F17" s="22">
        <v>0.3743055555555555</v>
      </c>
      <c r="G17" s="22">
        <v>0.4993055555555555</v>
      </c>
      <c r="H17" s="22">
        <v>0.62430555555555556</v>
      </c>
      <c r="I17" s="22">
        <v>0.8125</v>
      </c>
      <c r="J17" s="132">
        <v>0.91665509259259259</v>
      </c>
      <c r="K17" s="132">
        <v>0.999305555555556</v>
      </c>
      <c r="Q17" s="3" t="s">
        <v>12</v>
      </c>
      <c r="R17" s="14" t="s">
        <v>13</v>
      </c>
      <c r="S17" s="22">
        <v>4.0972222222222222E-2</v>
      </c>
      <c r="T17" s="22">
        <v>0.22847222222222199</v>
      </c>
      <c r="U17" s="22">
        <v>0.27013888888888898</v>
      </c>
      <c r="V17" s="22">
        <v>0.3743055555555555</v>
      </c>
      <c r="W17" s="22">
        <v>0.4993055555555555</v>
      </c>
      <c r="X17" s="22">
        <v>0.62430555555555556</v>
      </c>
      <c r="Y17" s="22">
        <v>0.8125</v>
      </c>
      <c r="Z17" s="132">
        <v>0.91665509259259259</v>
      </c>
      <c r="AA17" s="132">
        <v>0.999305555555556</v>
      </c>
    </row>
    <row r="18" spans="1:27" x14ac:dyDescent="0.25">
      <c r="A18" s="111" t="s">
        <v>14</v>
      </c>
      <c r="B18" s="6" t="str">
        <f>+B11</f>
        <v>516I</v>
      </c>
      <c r="C18" s="133">
        <v>162</v>
      </c>
      <c r="D18" s="133">
        <v>162.00000000000057</v>
      </c>
      <c r="E18" s="133">
        <v>323.9999999999975</v>
      </c>
      <c r="F18" s="133">
        <v>453.59999999999849</v>
      </c>
      <c r="G18" s="133">
        <v>405</v>
      </c>
      <c r="H18" s="133">
        <v>378</v>
      </c>
      <c r="I18" s="133">
        <v>396.00000000000006</v>
      </c>
      <c r="J18" s="122">
        <v>388.80000000000013</v>
      </c>
      <c r="K18" s="122">
        <v>324</v>
      </c>
      <c r="Q18" s="111" t="s">
        <v>14</v>
      </c>
      <c r="R18" s="6" t="str">
        <f>+R11</f>
        <v>510I</v>
      </c>
      <c r="S18" s="133">
        <v>0</v>
      </c>
      <c r="T18" s="133">
        <v>0</v>
      </c>
      <c r="U18" s="133">
        <v>242.99999999999812</v>
      </c>
      <c r="V18" s="133">
        <v>388.7999999999987</v>
      </c>
      <c r="W18" s="133">
        <v>378</v>
      </c>
      <c r="X18" s="133">
        <v>351</v>
      </c>
      <c r="Y18" s="133">
        <v>360</v>
      </c>
      <c r="Z18" s="122">
        <v>291.60000000000014</v>
      </c>
      <c r="AA18" s="122">
        <v>243</v>
      </c>
    </row>
    <row r="19" spans="1:27" x14ac:dyDescent="0.25">
      <c r="A19" s="111" t="s">
        <v>14</v>
      </c>
      <c r="B19" s="6" t="str">
        <f>+B12</f>
        <v>516R</v>
      </c>
      <c r="C19" s="133">
        <v>162</v>
      </c>
      <c r="D19" s="133">
        <v>162.00000000000057</v>
      </c>
      <c r="E19" s="133">
        <v>323.9999999999975</v>
      </c>
      <c r="F19" s="133">
        <v>421.19999999999857</v>
      </c>
      <c r="G19" s="133">
        <v>378</v>
      </c>
      <c r="H19" s="133">
        <v>378</v>
      </c>
      <c r="I19" s="133">
        <v>396.00000000000006</v>
      </c>
      <c r="J19" s="122">
        <v>421.20000000000016</v>
      </c>
      <c r="K19" s="122">
        <v>364.5</v>
      </c>
      <c r="Q19" s="111" t="s">
        <v>14</v>
      </c>
      <c r="R19" s="6" t="str">
        <f>+R12</f>
        <v>510R</v>
      </c>
      <c r="S19" s="133">
        <v>0</v>
      </c>
      <c r="T19" s="133">
        <v>0</v>
      </c>
      <c r="U19" s="133">
        <v>242.99999999999812</v>
      </c>
      <c r="V19" s="133">
        <v>388.7999999999987</v>
      </c>
      <c r="W19" s="133">
        <v>378</v>
      </c>
      <c r="X19" s="133">
        <v>351</v>
      </c>
      <c r="Y19" s="133">
        <v>360</v>
      </c>
      <c r="Z19" s="122">
        <v>291.60000000000014</v>
      </c>
      <c r="AA19" s="122">
        <v>243</v>
      </c>
    </row>
    <row r="20" spans="1:27" x14ac:dyDescent="0.25">
      <c r="A20" s="111" t="s">
        <v>15</v>
      </c>
      <c r="B20" s="6" t="str">
        <f>+B18</f>
        <v>516I</v>
      </c>
      <c r="C20" s="133">
        <v>162</v>
      </c>
      <c r="D20" s="133">
        <v>162</v>
      </c>
      <c r="E20" s="133">
        <v>324</v>
      </c>
      <c r="F20" s="133">
        <v>453.59999999999997</v>
      </c>
      <c r="G20" s="133">
        <v>405.00000000000017</v>
      </c>
      <c r="H20" s="133">
        <v>378</v>
      </c>
      <c r="I20" s="133">
        <v>396.00000000000006</v>
      </c>
      <c r="J20" s="122">
        <v>356.40000000000009</v>
      </c>
      <c r="K20" s="122">
        <v>283.5</v>
      </c>
      <c r="Q20" s="111" t="s">
        <v>15</v>
      </c>
      <c r="R20" s="6" t="str">
        <f>+R18</f>
        <v>510I</v>
      </c>
      <c r="S20" s="133">
        <v>0</v>
      </c>
      <c r="T20" s="133">
        <v>0</v>
      </c>
      <c r="U20" s="133">
        <v>243</v>
      </c>
      <c r="V20" s="133">
        <v>388.8</v>
      </c>
      <c r="W20" s="133">
        <v>378.00000000000017</v>
      </c>
      <c r="X20" s="133">
        <v>351</v>
      </c>
      <c r="Y20" s="133">
        <v>360</v>
      </c>
      <c r="Z20" s="122">
        <v>291.60000000000014</v>
      </c>
      <c r="AA20" s="122">
        <v>202.5</v>
      </c>
    </row>
    <row r="21" spans="1:27" x14ac:dyDescent="0.25">
      <c r="A21" s="111" t="s">
        <v>15</v>
      </c>
      <c r="B21" s="6" t="str">
        <f>+B19</f>
        <v>516R</v>
      </c>
      <c r="C21" s="133">
        <v>162</v>
      </c>
      <c r="D21" s="133">
        <v>162</v>
      </c>
      <c r="E21" s="133">
        <v>324</v>
      </c>
      <c r="F21" s="133">
        <v>421.2</v>
      </c>
      <c r="G21" s="133">
        <v>378.00000000000017</v>
      </c>
      <c r="H21" s="133">
        <v>378</v>
      </c>
      <c r="I21" s="133">
        <v>396.00000000000006</v>
      </c>
      <c r="J21" s="122">
        <v>421.20000000000016</v>
      </c>
      <c r="K21" s="122">
        <v>283.5</v>
      </c>
      <c r="Q21" s="111" t="s">
        <v>15</v>
      </c>
      <c r="R21" s="6" t="str">
        <f>+R19</f>
        <v>510R</v>
      </c>
      <c r="S21" s="133">
        <v>0</v>
      </c>
      <c r="T21" s="133">
        <v>0</v>
      </c>
      <c r="U21" s="133">
        <v>243</v>
      </c>
      <c r="V21" s="133">
        <v>388.8</v>
      </c>
      <c r="W21" s="133">
        <v>378.00000000000017</v>
      </c>
      <c r="X21" s="133">
        <v>351</v>
      </c>
      <c r="Y21" s="133">
        <v>360</v>
      </c>
      <c r="Z21" s="122">
        <v>291.60000000000014</v>
      </c>
      <c r="AA21" s="122">
        <v>202.5</v>
      </c>
    </row>
    <row r="22" spans="1:27" x14ac:dyDescent="0.25">
      <c r="A22" s="112" t="s">
        <v>16</v>
      </c>
      <c r="B22" s="90" t="str">
        <f>+B20</f>
        <v>516I</v>
      </c>
      <c r="C22" s="100">
        <f t="shared" ref="C22:K22" si="3">IFERROR((C20/C18)-1,0)</f>
        <v>0</v>
      </c>
      <c r="D22" s="100">
        <f t="shared" si="3"/>
        <v>-3.5527136788005009E-15</v>
      </c>
      <c r="E22" s="100">
        <f t="shared" si="3"/>
        <v>7.7715611723760958E-15</v>
      </c>
      <c r="F22" s="100">
        <f t="shared" si="3"/>
        <v>3.3306690738754696E-15</v>
      </c>
      <c r="G22" s="100">
        <f t="shared" si="3"/>
        <v>4.4408920985006262E-16</v>
      </c>
      <c r="H22" s="100">
        <f t="shared" si="3"/>
        <v>0</v>
      </c>
      <c r="I22" s="100">
        <f t="shared" si="3"/>
        <v>0</v>
      </c>
      <c r="J22" s="100">
        <f t="shared" si="3"/>
        <v>-8.333333333333337E-2</v>
      </c>
      <c r="K22" s="100">
        <f t="shared" si="3"/>
        <v>-0.125</v>
      </c>
      <c r="Q22" s="112" t="s">
        <v>16</v>
      </c>
      <c r="R22" s="90" t="str">
        <f>+R20</f>
        <v>510I</v>
      </c>
      <c r="S22" s="100">
        <f t="shared" ref="S22:AA22" si="4">IFERROR((S20/S18)-1,0)</f>
        <v>0</v>
      </c>
      <c r="T22" s="100">
        <f t="shared" si="4"/>
        <v>0</v>
      </c>
      <c r="U22" s="100">
        <f t="shared" si="4"/>
        <v>7.7715611723760958E-15</v>
      </c>
      <c r="V22" s="100">
        <f t="shared" si="4"/>
        <v>3.3306690738754696E-15</v>
      </c>
      <c r="W22" s="100">
        <f t="shared" si="4"/>
        <v>4.4408920985006262E-16</v>
      </c>
      <c r="X22" s="100">
        <f t="shared" si="4"/>
        <v>0</v>
      </c>
      <c r="Y22" s="100">
        <f t="shared" si="4"/>
        <v>0</v>
      </c>
      <c r="Z22" s="100">
        <f t="shared" si="4"/>
        <v>0</v>
      </c>
      <c r="AA22" s="100">
        <f t="shared" si="4"/>
        <v>-0.16666666666666663</v>
      </c>
    </row>
    <row r="23" spans="1:27" x14ac:dyDescent="0.25">
      <c r="A23" s="112" t="s">
        <v>16</v>
      </c>
      <c r="B23" s="90" t="str">
        <f>+B21</f>
        <v>516R</v>
      </c>
      <c r="C23" s="100">
        <f t="shared" ref="C23:K23" si="5">IFERROR((C21/C19)-1,0)</f>
        <v>0</v>
      </c>
      <c r="D23" s="100">
        <f t="shared" si="5"/>
        <v>-3.5527136788005009E-15</v>
      </c>
      <c r="E23" s="100">
        <f t="shared" si="5"/>
        <v>7.7715611723760958E-15</v>
      </c>
      <c r="F23" s="100">
        <f t="shared" si="5"/>
        <v>3.3306690738754696E-15</v>
      </c>
      <c r="G23" s="100">
        <f t="shared" si="5"/>
        <v>4.4408920985006262E-16</v>
      </c>
      <c r="H23" s="100">
        <f t="shared" si="5"/>
        <v>0</v>
      </c>
      <c r="I23" s="100">
        <f t="shared" si="5"/>
        <v>0</v>
      </c>
      <c r="J23" s="100">
        <f t="shared" si="5"/>
        <v>0</v>
      </c>
      <c r="K23" s="100">
        <f t="shared" si="5"/>
        <v>-0.22222222222222221</v>
      </c>
      <c r="Q23" s="112" t="s">
        <v>16</v>
      </c>
      <c r="R23" s="90" t="str">
        <f>+R21</f>
        <v>510R</v>
      </c>
      <c r="S23" s="100">
        <f t="shared" ref="S23:AA23" si="6">IFERROR((S21/S19)-1,0)</f>
        <v>0</v>
      </c>
      <c r="T23" s="100">
        <f t="shared" si="6"/>
        <v>0</v>
      </c>
      <c r="U23" s="100">
        <f t="shared" si="6"/>
        <v>7.7715611723760958E-15</v>
      </c>
      <c r="V23" s="100">
        <f t="shared" si="6"/>
        <v>3.3306690738754696E-15</v>
      </c>
      <c r="W23" s="100">
        <f t="shared" si="6"/>
        <v>4.4408920985006262E-16</v>
      </c>
      <c r="X23" s="100">
        <f t="shared" si="6"/>
        <v>0</v>
      </c>
      <c r="Y23" s="100">
        <f t="shared" si="6"/>
        <v>0</v>
      </c>
      <c r="Z23" s="100">
        <f t="shared" si="6"/>
        <v>0</v>
      </c>
      <c r="AA23" s="100">
        <f t="shared" si="6"/>
        <v>-0.16666666666666663</v>
      </c>
    </row>
    <row r="25" spans="1:27" x14ac:dyDescent="0.25">
      <c r="C25" s="146" t="s">
        <v>200</v>
      </c>
      <c r="D25" s="146"/>
      <c r="E25" s="146"/>
      <c r="F25" s="146"/>
      <c r="G25" s="146"/>
      <c r="H25" s="146"/>
      <c r="I25" s="146"/>
      <c r="J25" s="146"/>
      <c r="S25" s="146" t="s">
        <v>200</v>
      </c>
      <c r="T25" s="146"/>
      <c r="U25" s="146"/>
      <c r="V25" s="146"/>
      <c r="W25" s="146"/>
      <c r="X25" s="146"/>
      <c r="Y25" s="146"/>
      <c r="Z25" s="146"/>
    </row>
    <row r="26" spans="1:27" ht="78" x14ac:dyDescent="0.25">
      <c r="C26" s="129" t="s">
        <v>79</v>
      </c>
      <c r="D26" s="129" t="s">
        <v>80</v>
      </c>
      <c r="E26" s="129" t="s">
        <v>81</v>
      </c>
      <c r="F26" s="130" t="s">
        <v>37</v>
      </c>
      <c r="G26" s="130" t="s">
        <v>38</v>
      </c>
      <c r="H26" s="129" t="s">
        <v>39</v>
      </c>
      <c r="I26" s="129" t="s">
        <v>82</v>
      </c>
      <c r="J26" s="131" t="s">
        <v>83</v>
      </c>
      <c r="S26" s="129" t="s">
        <v>79</v>
      </c>
      <c r="T26" s="129" t="s">
        <v>80</v>
      </c>
      <c r="U26" s="129" t="s">
        <v>81</v>
      </c>
      <c r="V26" s="130" t="s">
        <v>37</v>
      </c>
      <c r="W26" s="130" t="s">
        <v>38</v>
      </c>
      <c r="X26" s="129" t="s">
        <v>39</v>
      </c>
      <c r="Y26" s="129" t="s">
        <v>82</v>
      </c>
      <c r="Z26" s="131" t="s">
        <v>83</v>
      </c>
    </row>
    <row r="27" spans="1:27" x14ac:dyDescent="0.25">
      <c r="C27" s="22">
        <v>0</v>
      </c>
      <c r="D27" s="22">
        <v>4.1666666666666664E-2</v>
      </c>
      <c r="E27" s="22">
        <v>0.22916666666666599</v>
      </c>
      <c r="F27" s="22">
        <v>0.3125</v>
      </c>
      <c r="G27" s="22">
        <v>0.54166666666666663</v>
      </c>
      <c r="H27" s="22">
        <v>0.75</v>
      </c>
      <c r="I27" s="132">
        <v>0.875</v>
      </c>
      <c r="J27" s="132">
        <v>0.91666666666666663</v>
      </c>
      <c r="S27" s="22">
        <v>0</v>
      </c>
      <c r="T27" s="22">
        <v>4.1666666666666664E-2</v>
      </c>
      <c r="U27" s="22">
        <v>0.22916666666666599</v>
      </c>
      <c r="V27" s="22">
        <v>0.3125</v>
      </c>
      <c r="W27" s="22">
        <v>0.54166666666666663</v>
      </c>
      <c r="X27" s="22">
        <v>0.75</v>
      </c>
      <c r="Y27" s="132">
        <v>0.875</v>
      </c>
      <c r="Z27" s="132">
        <v>0.91666666666666663</v>
      </c>
    </row>
    <row r="28" spans="1:27" ht="17.25" customHeight="1" x14ac:dyDescent="0.25">
      <c r="A28" s="3" t="s">
        <v>12</v>
      </c>
      <c r="B28" s="14" t="s">
        <v>13</v>
      </c>
      <c r="C28" s="22">
        <v>4.0972222222222222E-2</v>
      </c>
      <c r="D28" s="22">
        <v>0.22847222222222199</v>
      </c>
      <c r="E28" s="22">
        <v>0.31180555555555556</v>
      </c>
      <c r="F28" s="22">
        <v>0.54097222222222219</v>
      </c>
      <c r="G28" s="22">
        <v>0.74930555555555556</v>
      </c>
      <c r="H28" s="22">
        <v>0.87430555555555556</v>
      </c>
      <c r="I28" s="132">
        <v>0.91665509259259259</v>
      </c>
      <c r="J28" s="132">
        <v>0.999305555555556</v>
      </c>
      <c r="Q28" s="3" t="s">
        <v>12</v>
      </c>
      <c r="R28" s="14" t="s">
        <v>13</v>
      </c>
      <c r="S28" s="22">
        <v>4.0972222222222222E-2</v>
      </c>
      <c r="T28" s="22">
        <v>0.22847222222222199</v>
      </c>
      <c r="U28" s="22">
        <v>0.31180555555555556</v>
      </c>
      <c r="V28" s="22">
        <v>0.54097222222222219</v>
      </c>
      <c r="W28" s="22">
        <v>0.74930555555555556</v>
      </c>
      <c r="X28" s="22">
        <v>0.87430555555555556</v>
      </c>
      <c r="Y28" s="132">
        <v>0.91665509259259259</v>
      </c>
      <c r="Z28" s="132">
        <v>0.999305555555556</v>
      </c>
    </row>
    <row r="29" spans="1:27" x14ac:dyDescent="0.25">
      <c r="A29" s="111" t="s">
        <v>14</v>
      </c>
      <c r="B29" s="6" t="str">
        <f t="shared" ref="B29:B34" si="7">+B18</f>
        <v>516I</v>
      </c>
      <c r="C29" s="133">
        <v>162</v>
      </c>
      <c r="D29" s="133">
        <v>162.00000000000057</v>
      </c>
      <c r="E29" s="133">
        <v>404.99999999999676</v>
      </c>
      <c r="F29" s="133">
        <v>397.63636363636374</v>
      </c>
      <c r="G29" s="133">
        <v>388.7999999999999</v>
      </c>
      <c r="H29" s="133">
        <v>351</v>
      </c>
      <c r="I29" s="122">
        <v>243.00000000000023</v>
      </c>
      <c r="J29" s="122">
        <v>243</v>
      </c>
      <c r="Q29" s="111" t="s">
        <v>14</v>
      </c>
      <c r="R29" s="6" t="str">
        <f t="shared" ref="R29:R34" si="8">+R18</f>
        <v>510I</v>
      </c>
      <c r="S29" s="133">
        <v>0</v>
      </c>
      <c r="T29" s="133">
        <v>0</v>
      </c>
      <c r="U29" s="133">
        <v>283.49999999999773</v>
      </c>
      <c r="V29" s="133">
        <v>294.54545454545462</v>
      </c>
      <c r="W29" s="133">
        <v>307.79999999999995</v>
      </c>
      <c r="X29" s="133">
        <v>324</v>
      </c>
      <c r="Y29" s="122">
        <v>324.00000000000028</v>
      </c>
      <c r="Z29" s="122">
        <v>243</v>
      </c>
    </row>
    <row r="30" spans="1:27" x14ac:dyDescent="0.25">
      <c r="A30" s="111" t="s">
        <v>14</v>
      </c>
      <c r="B30" s="6" t="str">
        <f t="shared" si="7"/>
        <v>516R</v>
      </c>
      <c r="C30" s="133">
        <v>162</v>
      </c>
      <c r="D30" s="133">
        <v>162.00000000000057</v>
      </c>
      <c r="E30" s="133">
        <v>364.4999999999971</v>
      </c>
      <c r="F30" s="133">
        <v>382.90909090909099</v>
      </c>
      <c r="G30" s="133">
        <v>404.99999999999994</v>
      </c>
      <c r="H30" s="133">
        <v>378</v>
      </c>
      <c r="I30" s="122">
        <v>243.00000000000023</v>
      </c>
      <c r="J30" s="122">
        <v>243</v>
      </c>
      <c r="Q30" s="111" t="s">
        <v>14</v>
      </c>
      <c r="R30" s="6" t="str">
        <f t="shared" si="8"/>
        <v>510R</v>
      </c>
      <c r="S30" s="133">
        <v>0</v>
      </c>
      <c r="T30" s="133">
        <v>0</v>
      </c>
      <c r="U30" s="133">
        <v>283.49999999999773</v>
      </c>
      <c r="V30" s="133">
        <v>294.54545454545462</v>
      </c>
      <c r="W30" s="133">
        <v>307.79999999999995</v>
      </c>
      <c r="X30" s="133">
        <v>324</v>
      </c>
      <c r="Y30" s="122">
        <v>324.00000000000028</v>
      </c>
      <c r="Z30" s="122">
        <v>243</v>
      </c>
    </row>
    <row r="31" spans="1:27" x14ac:dyDescent="0.25">
      <c r="A31" s="111" t="s">
        <v>15</v>
      </c>
      <c r="B31" s="6" t="str">
        <f t="shared" si="7"/>
        <v>516I</v>
      </c>
      <c r="C31" s="133">
        <v>162</v>
      </c>
      <c r="D31" s="133">
        <v>162</v>
      </c>
      <c r="E31" s="133">
        <v>405</v>
      </c>
      <c r="F31" s="133">
        <v>397.63636363636374</v>
      </c>
      <c r="G31" s="133">
        <v>388.7999999999999</v>
      </c>
      <c r="H31" s="133">
        <v>351</v>
      </c>
      <c r="I31" s="122">
        <v>243.00000000000023</v>
      </c>
      <c r="J31" s="122">
        <v>202.5</v>
      </c>
      <c r="Q31" s="111" t="s">
        <v>15</v>
      </c>
      <c r="R31" s="6" t="str">
        <f t="shared" si="8"/>
        <v>510I</v>
      </c>
      <c r="S31" s="133">
        <v>0</v>
      </c>
      <c r="T31" s="133">
        <v>0</v>
      </c>
      <c r="U31" s="133">
        <v>283.5</v>
      </c>
      <c r="V31" s="133">
        <v>294.54545454545462</v>
      </c>
      <c r="W31" s="133">
        <v>307.79999999999995</v>
      </c>
      <c r="X31" s="133">
        <v>324</v>
      </c>
      <c r="Y31" s="122">
        <v>324.00000000000028</v>
      </c>
      <c r="Z31" s="122">
        <v>202.5</v>
      </c>
    </row>
    <row r="32" spans="1:27" x14ac:dyDescent="0.25">
      <c r="A32" s="111" t="s">
        <v>15</v>
      </c>
      <c r="B32" s="6" t="str">
        <f t="shared" si="7"/>
        <v>516R</v>
      </c>
      <c r="C32" s="133">
        <v>162</v>
      </c>
      <c r="D32" s="133">
        <v>162</v>
      </c>
      <c r="E32" s="133">
        <v>364.5</v>
      </c>
      <c r="F32" s="133">
        <v>382.90909090909099</v>
      </c>
      <c r="G32" s="133">
        <v>404.99999999999994</v>
      </c>
      <c r="H32" s="133">
        <v>378</v>
      </c>
      <c r="I32" s="122">
        <v>243.00000000000023</v>
      </c>
      <c r="J32" s="122">
        <v>202.5</v>
      </c>
      <c r="Q32" s="111" t="s">
        <v>15</v>
      </c>
      <c r="R32" s="6" t="str">
        <f t="shared" si="8"/>
        <v>510R</v>
      </c>
      <c r="S32" s="133">
        <v>0</v>
      </c>
      <c r="T32" s="133">
        <v>0</v>
      </c>
      <c r="U32" s="133">
        <v>283.5</v>
      </c>
      <c r="V32" s="133">
        <v>294.54545454545462</v>
      </c>
      <c r="W32" s="133">
        <v>307.79999999999995</v>
      </c>
      <c r="X32" s="133">
        <v>324</v>
      </c>
      <c r="Y32" s="122">
        <v>324.00000000000028</v>
      </c>
      <c r="Z32" s="122">
        <v>202.5</v>
      </c>
    </row>
    <row r="33" spans="1:26" x14ac:dyDescent="0.25">
      <c r="A33" s="112" t="s">
        <v>16</v>
      </c>
      <c r="B33" s="90" t="str">
        <f t="shared" si="7"/>
        <v>516I</v>
      </c>
      <c r="C33" s="100">
        <f t="shared" ref="C33:J34" si="9">IFERROR((C31/C29)-1,0)</f>
        <v>0</v>
      </c>
      <c r="D33" s="100">
        <f t="shared" si="9"/>
        <v>-3.5527136788005009E-15</v>
      </c>
      <c r="E33" s="100">
        <f t="shared" si="9"/>
        <v>7.9936057773011271E-15</v>
      </c>
      <c r="F33" s="100">
        <f t="shared" si="9"/>
        <v>0</v>
      </c>
      <c r="G33" s="100">
        <f t="shared" si="9"/>
        <v>0</v>
      </c>
      <c r="H33" s="100">
        <f t="shared" si="9"/>
        <v>0</v>
      </c>
      <c r="I33" s="100">
        <f t="shared" si="9"/>
        <v>0</v>
      </c>
      <c r="J33" s="100">
        <f t="shared" si="9"/>
        <v>-0.16666666666666663</v>
      </c>
      <c r="Q33" s="112" t="s">
        <v>16</v>
      </c>
      <c r="R33" s="90" t="str">
        <f t="shared" si="8"/>
        <v>510I</v>
      </c>
      <c r="S33" s="100">
        <f t="shared" ref="S33:Z33" si="10">IFERROR((S31/S29)-1,0)</f>
        <v>0</v>
      </c>
      <c r="T33" s="100">
        <f t="shared" si="10"/>
        <v>0</v>
      </c>
      <c r="U33" s="100">
        <f t="shared" si="10"/>
        <v>7.9936057773011271E-15</v>
      </c>
      <c r="V33" s="100">
        <f t="shared" si="10"/>
        <v>0</v>
      </c>
      <c r="W33" s="100">
        <f t="shared" si="10"/>
        <v>0</v>
      </c>
      <c r="X33" s="100">
        <f t="shared" si="10"/>
        <v>0</v>
      </c>
      <c r="Y33" s="100">
        <f t="shared" si="10"/>
        <v>0</v>
      </c>
      <c r="Z33" s="100">
        <f t="shared" si="10"/>
        <v>-0.16666666666666663</v>
      </c>
    </row>
    <row r="34" spans="1:26" x14ac:dyDescent="0.25">
      <c r="A34" s="112" t="s">
        <v>16</v>
      </c>
      <c r="B34" s="90" t="str">
        <f t="shared" si="7"/>
        <v>516R</v>
      </c>
      <c r="C34" s="100">
        <f t="shared" si="9"/>
        <v>0</v>
      </c>
      <c r="D34" s="100">
        <f t="shared" si="9"/>
        <v>-3.5527136788005009E-15</v>
      </c>
      <c r="E34" s="100">
        <f t="shared" si="9"/>
        <v>7.9936057773011271E-15</v>
      </c>
      <c r="F34" s="100">
        <f t="shared" si="9"/>
        <v>0</v>
      </c>
      <c r="G34" s="100">
        <f t="shared" si="9"/>
        <v>0</v>
      </c>
      <c r="H34" s="100">
        <f t="shared" si="9"/>
        <v>0</v>
      </c>
      <c r="I34" s="100">
        <f t="shared" si="9"/>
        <v>0</v>
      </c>
      <c r="J34" s="100">
        <f t="shared" si="9"/>
        <v>-0.16666666666666663</v>
      </c>
      <c r="Q34" s="112" t="s">
        <v>16</v>
      </c>
      <c r="R34" s="90" t="str">
        <f t="shared" si="8"/>
        <v>510R</v>
      </c>
      <c r="S34" s="100">
        <f t="shared" ref="S34:Z34" si="11">IFERROR((S32/S30)-1,0)</f>
        <v>0</v>
      </c>
      <c r="T34" s="100">
        <f t="shared" si="11"/>
        <v>0</v>
      </c>
      <c r="U34" s="100">
        <f t="shared" si="11"/>
        <v>7.9936057773011271E-15</v>
      </c>
      <c r="V34" s="100">
        <f t="shared" si="11"/>
        <v>0</v>
      </c>
      <c r="W34" s="100">
        <f t="shared" si="11"/>
        <v>0</v>
      </c>
      <c r="X34" s="100">
        <f t="shared" si="11"/>
        <v>0</v>
      </c>
      <c r="Y34" s="100">
        <f t="shared" si="11"/>
        <v>0</v>
      </c>
      <c r="Z34" s="100">
        <f t="shared" si="11"/>
        <v>-0.16666666666666663</v>
      </c>
    </row>
  </sheetData>
  <mergeCells count="7">
    <mergeCell ref="C3:N3"/>
    <mergeCell ref="A1:N1"/>
    <mergeCell ref="C14:K14"/>
    <mergeCell ref="C25:J25"/>
    <mergeCell ref="S3:AD3"/>
    <mergeCell ref="S14:AA14"/>
    <mergeCell ref="S25:Z2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1:N24"/>
  <sheetViews>
    <sheetView zoomScale="90" zoomScaleNormal="90" workbookViewId="0">
      <selection activeCell="J27" sqref="J27"/>
    </sheetView>
  </sheetViews>
  <sheetFormatPr baseColWidth="10" defaultColWidth="11.42578125" defaultRowHeight="15" x14ac:dyDescent="0.25"/>
  <cols>
    <col min="1" max="1" width="11.42578125" style="20"/>
    <col min="2" max="2" width="16.28515625" style="20" customWidth="1"/>
    <col min="3" max="3" width="7.28515625" style="20" customWidth="1"/>
    <col min="4" max="5" width="7.140625" style="20" customWidth="1"/>
    <col min="6" max="7" width="8.7109375" style="20" customWidth="1"/>
    <col min="8" max="12" width="6.5703125" style="20" bestFit="1" customWidth="1"/>
    <col min="13" max="14" width="6.5703125" style="20" customWidth="1"/>
    <col min="15" max="16384" width="11.42578125" style="20"/>
  </cols>
  <sheetData>
    <row r="1" spans="1:14" x14ac:dyDescent="0.25">
      <c r="A1" s="144" t="s">
        <v>92</v>
      </c>
      <c r="B1" s="144"/>
      <c r="C1" s="144"/>
      <c r="D1" s="144"/>
      <c r="E1" s="144"/>
      <c r="F1" s="144"/>
      <c r="G1" s="144"/>
      <c r="H1" s="144"/>
      <c r="I1" s="144"/>
      <c r="J1" s="144"/>
    </row>
    <row r="3" spans="1:14" x14ac:dyDescent="0.25">
      <c r="A3" s="147"/>
      <c r="B3" s="148"/>
      <c r="C3" s="151" t="s">
        <v>30</v>
      </c>
      <c r="D3" s="152"/>
      <c r="E3" s="152"/>
      <c r="F3" s="152"/>
      <c r="G3" s="152"/>
      <c r="H3" s="152"/>
      <c r="I3" s="152"/>
      <c r="J3" s="152"/>
      <c r="K3" s="152"/>
      <c r="L3" s="152"/>
      <c r="M3" s="152"/>
      <c r="N3" s="153"/>
    </row>
    <row r="4" spans="1:14" ht="40.9" customHeight="1" x14ac:dyDescent="0.25">
      <c r="A4" s="149"/>
      <c r="B4" s="150"/>
      <c r="C4" s="89">
        <v>0.27083333333333331</v>
      </c>
      <c r="D4" s="89">
        <v>0.29166666666666669</v>
      </c>
      <c r="E4" s="89">
        <v>0.3125</v>
      </c>
      <c r="F4" s="89">
        <v>0.33333333333333331</v>
      </c>
      <c r="G4" s="89">
        <v>0.6875</v>
      </c>
      <c r="H4" s="89">
        <v>0.70833333333333337</v>
      </c>
      <c r="I4" s="89">
        <v>0.72916666666666663</v>
      </c>
      <c r="J4" s="89">
        <v>0.75</v>
      </c>
      <c r="K4" s="89">
        <v>0.77083333333333337</v>
      </c>
      <c r="L4" s="89">
        <v>0.79166666666666663</v>
      </c>
      <c r="M4" s="89">
        <v>0.8125</v>
      </c>
      <c r="N4" s="89">
        <v>0.83333333333333337</v>
      </c>
    </row>
    <row r="5" spans="1:14" x14ac:dyDescent="0.25">
      <c r="A5" s="154" t="s">
        <v>12</v>
      </c>
      <c r="B5" s="154" t="s">
        <v>13</v>
      </c>
      <c r="C5" s="82">
        <v>0.27083333333333331</v>
      </c>
      <c r="D5" s="82">
        <v>0.29166666666666669</v>
      </c>
      <c r="E5" s="82">
        <v>0.3125</v>
      </c>
      <c r="F5" s="82">
        <v>0.33333333333333331</v>
      </c>
      <c r="G5" s="82">
        <v>0.6875</v>
      </c>
      <c r="H5" s="82">
        <v>0.70833333333333337</v>
      </c>
      <c r="I5" s="82">
        <v>0.72916666666666663</v>
      </c>
      <c r="J5" s="22">
        <v>0.75</v>
      </c>
      <c r="K5" s="22">
        <v>0.77083333333333337</v>
      </c>
      <c r="L5" s="22">
        <v>0.79166666666666663</v>
      </c>
      <c r="M5" s="22">
        <v>0.8125</v>
      </c>
      <c r="N5" s="22">
        <v>0.83333333333333337</v>
      </c>
    </row>
    <row r="6" spans="1:14" x14ac:dyDescent="0.25">
      <c r="A6" s="154"/>
      <c r="B6" s="154"/>
      <c r="C6" s="22">
        <v>0.29166666666666669</v>
      </c>
      <c r="D6" s="22">
        <v>0.3125</v>
      </c>
      <c r="E6" s="22">
        <v>0.33333333333333331</v>
      </c>
      <c r="F6" s="22">
        <v>0.35416666666666669</v>
      </c>
      <c r="G6" s="22">
        <v>0.70833333333333337</v>
      </c>
      <c r="H6" s="82">
        <v>0.72916666666666663</v>
      </c>
      <c r="I6" s="22">
        <v>0.75</v>
      </c>
      <c r="J6" s="22">
        <v>0.77083333333333337</v>
      </c>
      <c r="K6" s="22">
        <v>0.79166666666666663</v>
      </c>
      <c r="L6" s="22">
        <v>0.8125</v>
      </c>
      <c r="M6" s="22">
        <v>0.83333333333333337</v>
      </c>
      <c r="N6" s="22">
        <v>0.85416666666666663</v>
      </c>
    </row>
    <row r="7" spans="1:14" x14ac:dyDescent="0.25">
      <c r="A7" s="6" t="s">
        <v>14</v>
      </c>
      <c r="B7" s="6" t="str">
        <f>+'4'!B7</f>
        <v>516I</v>
      </c>
      <c r="C7" s="114">
        <v>14.04</v>
      </c>
      <c r="D7" s="114">
        <v>13.73</v>
      </c>
      <c r="E7" s="114">
        <v>13.74</v>
      </c>
      <c r="F7" s="114">
        <v>14.48</v>
      </c>
      <c r="G7" s="114">
        <v>15.12</v>
      </c>
      <c r="H7" s="114">
        <v>14.92</v>
      </c>
      <c r="I7" s="114">
        <v>15.05</v>
      </c>
      <c r="J7" s="114">
        <v>15.12</v>
      </c>
      <c r="K7" s="114">
        <v>15.48</v>
      </c>
      <c r="L7" s="114">
        <v>16.97</v>
      </c>
      <c r="M7" s="114">
        <v>17.73</v>
      </c>
      <c r="N7" s="114">
        <v>18.309999999999999</v>
      </c>
    </row>
    <row r="8" spans="1:14" x14ac:dyDescent="0.25">
      <c r="A8" s="6" t="s">
        <v>14</v>
      </c>
      <c r="B8" s="6" t="str">
        <f>+'4'!B8</f>
        <v>516R</v>
      </c>
      <c r="C8" s="114">
        <v>16.46</v>
      </c>
      <c r="D8" s="114">
        <v>16.11</v>
      </c>
      <c r="E8" s="114">
        <v>16.07</v>
      </c>
      <c r="F8" s="114">
        <v>16.350000000000001</v>
      </c>
      <c r="G8" s="114">
        <v>15.54</v>
      </c>
      <c r="H8" s="114">
        <v>14.98</v>
      </c>
      <c r="I8" s="114">
        <v>15.08</v>
      </c>
      <c r="J8" s="114">
        <v>15.47</v>
      </c>
      <c r="K8" s="114">
        <v>16.32</v>
      </c>
      <c r="L8" s="114">
        <v>17.53</v>
      </c>
      <c r="M8" s="114">
        <v>18.53</v>
      </c>
      <c r="N8" s="114">
        <v>19.16</v>
      </c>
    </row>
    <row r="9" spans="1:14" x14ac:dyDescent="0.25">
      <c r="A9" s="6" t="s">
        <v>15</v>
      </c>
      <c r="B9" s="6" t="str">
        <f>+B7</f>
        <v>516I</v>
      </c>
      <c r="C9" s="114">
        <v>14.04</v>
      </c>
      <c r="D9" s="114">
        <v>13.362790697674418</v>
      </c>
      <c r="E9" s="114">
        <v>13.362790697674418</v>
      </c>
      <c r="F9" s="114">
        <v>13.913841221000757</v>
      </c>
      <c r="G9" s="114">
        <v>14.733868762816131</v>
      </c>
      <c r="H9" s="114">
        <v>14.603389830508474</v>
      </c>
      <c r="I9" s="114">
        <v>14.384002480849517</v>
      </c>
      <c r="J9" s="114">
        <v>14.520171818411521</v>
      </c>
      <c r="K9" s="114">
        <v>14.984347826086958</v>
      </c>
      <c r="L9" s="114">
        <v>15.705671673359557</v>
      </c>
      <c r="M9" s="114">
        <v>17.232000000000003</v>
      </c>
      <c r="N9" s="114">
        <v>18.309999999999999</v>
      </c>
    </row>
    <row r="10" spans="1:14" x14ac:dyDescent="0.25">
      <c r="A10" s="6" t="s">
        <v>15</v>
      </c>
      <c r="B10" s="6" t="str">
        <f>+B8</f>
        <v>516R</v>
      </c>
      <c r="C10" s="114">
        <v>16.46</v>
      </c>
      <c r="D10" s="114">
        <v>16.11</v>
      </c>
      <c r="E10" s="114">
        <v>15.853211009174315</v>
      </c>
      <c r="F10" s="114">
        <v>16.350000000000001</v>
      </c>
      <c r="G10" s="114">
        <v>14.541726999898197</v>
      </c>
      <c r="H10" s="114">
        <v>14.4</v>
      </c>
      <c r="I10" s="114">
        <v>14.769704222944092</v>
      </c>
      <c r="J10" s="114">
        <v>15.47</v>
      </c>
      <c r="K10" s="114">
        <v>16.32</v>
      </c>
      <c r="L10" s="114">
        <v>17.53</v>
      </c>
      <c r="M10" s="114">
        <v>18.392178533475025</v>
      </c>
      <c r="N10" s="114">
        <v>19.16</v>
      </c>
    </row>
    <row r="11" spans="1:14" x14ac:dyDescent="0.25">
      <c r="A11" s="90" t="s">
        <v>16</v>
      </c>
      <c r="B11" s="90" t="str">
        <f>+B9</f>
        <v>516I</v>
      </c>
      <c r="C11" s="100">
        <f t="shared" ref="C11:C12" si="0">-IFERROR((C7/C9)-1,0)</f>
        <v>0</v>
      </c>
      <c r="D11" s="100">
        <f t="shared" ref="D11:N11" si="1">-IFERROR((D7/D9)-1,0)</f>
        <v>-2.7479986077271201E-2</v>
      </c>
      <c r="E11" s="100">
        <f t="shared" si="1"/>
        <v>-2.8228332753219787E-2</v>
      </c>
      <c r="F11" s="100">
        <f t="shared" si="1"/>
        <v>-4.0690329148266757E-2</v>
      </c>
      <c r="G11" s="100">
        <f t="shared" si="1"/>
        <v>-2.6207050123749465E-2</v>
      </c>
      <c r="H11" s="100">
        <f t="shared" si="1"/>
        <v>-2.1680594243268292E-2</v>
      </c>
      <c r="I11" s="100">
        <f t="shared" si="1"/>
        <v>-4.6301265592603613E-2</v>
      </c>
      <c r="J11" s="100">
        <f t="shared" si="1"/>
        <v>-4.1309991995266859E-2</v>
      </c>
      <c r="K11" s="100">
        <f t="shared" si="1"/>
        <v>-3.3077994428969193E-2</v>
      </c>
      <c r="L11" s="100">
        <f t="shared" si="1"/>
        <v>-8.0501385291597227E-2</v>
      </c>
      <c r="M11" s="100">
        <f t="shared" si="1"/>
        <v>-2.8899721448467863E-2</v>
      </c>
      <c r="N11" s="100">
        <f t="shared" si="1"/>
        <v>0</v>
      </c>
    </row>
    <row r="12" spans="1:14" x14ac:dyDescent="0.25">
      <c r="A12" s="90" t="s">
        <v>16</v>
      </c>
      <c r="B12" s="90" t="str">
        <f>+B10</f>
        <v>516R</v>
      </c>
      <c r="C12" s="100">
        <f t="shared" si="0"/>
        <v>0</v>
      </c>
      <c r="D12" s="100">
        <f t="shared" ref="D12:N12" si="2">-IFERROR((D8/D10)-1,0)</f>
        <v>0</v>
      </c>
      <c r="E12" s="100">
        <f t="shared" si="2"/>
        <v>-1.3674768518518343E-2</v>
      </c>
      <c r="F12" s="100">
        <f t="shared" si="2"/>
        <v>0</v>
      </c>
      <c r="G12" s="100">
        <f t="shared" si="2"/>
        <v>-6.8648861315357523E-2</v>
      </c>
      <c r="H12" s="100">
        <f t="shared" si="2"/>
        <v>-4.0277777777777857E-2</v>
      </c>
      <c r="I12" s="100">
        <f t="shared" si="2"/>
        <v>-2.1008936426355485E-2</v>
      </c>
      <c r="J12" s="100">
        <f t="shared" si="2"/>
        <v>0</v>
      </c>
      <c r="K12" s="100">
        <f t="shared" si="2"/>
        <v>0</v>
      </c>
      <c r="L12" s="100">
        <f t="shared" si="2"/>
        <v>0</v>
      </c>
      <c r="M12" s="100">
        <f t="shared" si="2"/>
        <v>-7.4934824210264317E-3</v>
      </c>
      <c r="N12" s="100">
        <f t="shared" si="2"/>
        <v>0</v>
      </c>
    </row>
    <row r="15" spans="1:14" x14ac:dyDescent="0.25">
      <c r="A15" s="147"/>
      <c r="B15" s="148"/>
      <c r="C15" s="151" t="s">
        <v>30</v>
      </c>
      <c r="D15" s="152"/>
      <c r="E15" s="152"/>
      <c r="F15" s="152"/>
      <c r="G15" s="152"/>
      <c r="H15" s="152"/>
      <c r="I15" s="152"/>
      <c r="J15" s="152"/>
      <c r="K15" s="152"/>
      <c r="L15" s="152"/>
      <c r="M15" s="152"/>
      <c r="N15" s="153"/>
    </row>
    <row r="16" spans="1:14" ht="36" customHeight="1" x14ac:dyDescent="0.25">
      <c r="A16" s="149"/>
      <c r="B16" s="150"/>
      <c r="C16" s="89">
        <v>0.27083333333333331</v>
      </c>
      <c r="D16" s="89">
        <v>0.29166666666666669</v>
      </c>
      <c r="E16" s="89">
        <v>0.3125</v>
      </c>
      <c r="F16" s="89">
        <v>0.33333333333333331</v>
      </c>
      <c r="G16" s="89">
        <v>0.6875</v>
      </c>
      <c r="H16" s="89">
        <v>0.70833333333333337</v>
      </c>
      <c r="I16" s="89">
        <v>0.72916666666666663</v>
      </c>
      <c r="J16" s="89">
        <v>0.75</v>
      </c>
      <c r="K16" s="89">
        <v>0.77083333333333337</v>
      </c>
      <c r="L16" s="89">
        <v>0.79166666666666663</v>
      </c>
      <c r="M16" s="89">
        <v>0.8125</v>
      </c>
      <c r="N16" s="89">
        <v>0.83333333333333337</v>
      </c>
    </row>
    <row r="17" spans="1:14" x14ac:dyDescent="0.25">
      <c r="A17" s="154" t="s">
        <v>12</v>
      </c>
      <c r="B17" s="154" t="s">
        <v>13</v>
      </c>
      <c r="C17" s="82">
        <v>0.27083333333333331</v>
      </c>
      <c r="D17" s="82">
        <v>0.29166666666666669</v>
      </c>
      <c r="E17" s="82">
        <v>0.3125</v>
      </c>
      <c r="F17" s="82">
        <v>0.33333333333333331</v>
      </c>
      <c r="G17" s="82">
        <v>0.6875</v>
      </c>
      <c r="H17" s="82">
        <v>0.70833333333333337</v>
      </c>
      <c r="I17" s="82">
        <v>0.72916666666666663</v>
      </c>
      <c r="J17" s="22">
        <v>0.75</v>
      </c>
      <c r="K17" s="22">
        <v>0.77083333333333337</v>
      </c>
      <c r="L17" s="22">
        <v>0.79166666666666663</v>
      </c>
      <c r="M17" s="22">
        <v>0.8125</v>
      </c>
      <c r="N17" s="22">
        <v>0.83333333333333337</v>
      </c>
    </row>
    <row r="18" spans="1:14" x14ac:dyDescent="0.25">
      <c r="A18" s="154"/>
      <c r="B18" s="154"/>
      <c r="C18" s="22">
        <v>0.29166666666666669</v>
      </c>
      <c r="D18" s="22">
        <v>0.3125</v>
      </c>
      <c r="E18" s="22">
        <v>0.33333333333333331</v>
      </c>
      <c r="F18" s="22">
        <v>0.35416666666666669</v>
      </c>
      <c r="G18" s="22">
        <v>0.70833333333333337</v>
      </c>
      <c r="H18" s="82">
        <v>0.72916666666666663</v>
      </c>
      <c r="I18" s="22">
        <v>0.75</v>
      </c>
      <c r="J18" s="22">
        <v>0.77083333333333337</v>
      </c>
      <c r="K18" s="22">
        <v>0.79166666666666663</v>
      </c>
      <c r="L18" s="22">
        <v>0.8125</v>
      </c>
      <c r="M18" s="22">
        <v>0.83333333333333337</v>
      </c>
      <c r="N18" s="22">
        <v>0.85416666666666663</v>
      </c>
    </row>
    <row r="19" spans="1:14" x14ac:dyDescent="0.25">
      <c r="A19" s="6" t="s">
        <v>14</v>
      </c>
      <c r="B19" s="6" t="s">
        <v>209</v>
      </c>
      <c r="C19" s="114">
        <v>14.83</v>
      </c>
      <c r="D19" s="114">
        <v>14.15</v>
      </c>
      <c r="E19" s="114">
        <v>14.54</v>
      </c>
      <c r="F19" s="114">
        <v>15.41</v>
      </c>
      <c r="G19" s="114">
        <v>15.82</v>
      </c>
      <c r="H19" s="114">
        <v>15.55</v>
      </c>
      <c r="I19" s="114">
        <v>15.43</v>
      </c>
      <c r="J19" s="114">
        <v>15.48597595878649</v>
      </c>
      <c r="K19" s="114">
        <v>16.13</v>
      </c>
      <c r="L19" s="114">
        <v>17.43</v>
      </c>
      <c r="M19" s="114">
        <v>18.079999999999998</v>
      </c>
      <c r="N19" s="114">
        <v>19.41</v>
      </c>
    </row>
    <row r="20" spans="1:14" x14ac:dyDescent="0.25">
      <c r="A20" s="6" t="s">
        <v>14</v>
      </c>
      <c r="B20" s="6" t="s">
        <v>212</v>
      </c>
      <c r="C20" s="114">
        <v>16.62</v>
      </c>
      <c r="D20" s="114">
        <v>16.079999999999998</v>
      </c>
      <c r="E20" s="114">
        <v>16.45</v>
      </c>
      <c r="F20" s="114">
        <v>17.23</v>
      </c>
      <c r="G20" s="114">
        <v>15.69</v>
      </c>
      <c r="H20" s="114">
        <v>14.97</v>
      </c>
      <c r="I20" s="114">
        <v>14.964190422693441</v>
      </c>
      <c r="J20" s="114">
        <v>15.7</v>
      </c>
      <c r="K20" s="114">
        <v>16.73</v>
      </c>
      <c r="L20" s="114">
        <v>17.93</v>
      </c>
      <c r="M20" s="114">
        <v>18.77</v>
      </c>
      <c r="N20" s="114">
        <v>19.440000000000001</v>
      </c>
    </row>
    <row r="21" spans="1:14" x14ac:dyDescent="0.25">
      <c r="A21" s="6" t="s">
        <v>15</v>
      </c>
      <c r="B21" s="6" t="str">
        <f>+B19</f>
        <v>510I</v>
      </c>
      <c r="C21" s="114">
        <v>14.183394640042037</v>
      </c>
      <c r="D21" s="114">
        <v>12.812230963336797</v>
      </c>
      <c r="E21" s="114">
        <v>13.713197002413311</v>
      </c>
      <c r="F21" s="114">
        <v>14.591250270244414</v>
      </c>
      <c r="G21" s="114">
        <v>15.082369337979094</v>
      </c>
      <c r="H21" s="114">
        <v>14.938707896189948</v>
      </c>
      <c r="I21" s="114">
        <v>14.856672158154858</v>
      </c>
      <c r="J21" s="114">
        <v>15.48597595878649</v>
      </c>
      <c r="K21" s="114">
        <v>15.207419898819561</v>
      </c>
      <c r="L21" s="114">
        <v>16.728396970165402</v>
      </c>
      <c r="M21" s="114">
        <v>17.904698874917276</v>
      </c>
      <c r="N21" s="114">
        <v>18.621789270935313</v>
      </c>
    </row>
    <row r="22" spans="1:14" x14ac:dyDescent="0.25">
      <c r="A22" s="6" t="s">
        <v>15</v>
      </c>
      <c r="B22" s="6" t="str">
        <f>+B20</f>
        <v>510R</v>
      </c>
      <c r="C22" s="114">
        <v>16.391324411628979</v>
      </c>
      <c r="D22" s="114">
        <v>15.563020300861693</v>
      </c>
      <c r="E22" s="114">
        <v>16.306044376434581</v>
      </c>
      <c r="F22" s="114">
        <v>17.05642256902761</v>
      </c>
      <c r="G22" s="114">
        <v>14.697931034482759</v>
      </c>
      <c r="H22" s="114">
        <v>14.605263157894738</v>
      </c>
      <c r="I22" s="114">
        <v>14.964190422693441</v>
      </c>
      <c r="J22" s="114">
        <v>15.7</v>
      </c>
      <c r="K22" s="114">
        <v>16.73</v>
      </c>
      <c r="L22" s="114">
        <v>17.739304145163974</v>
      </c>
      <c r="M22" s="114">
        <v>18.77</v>
      </c>
      <c r="N22" s="114">
        <v>19.440000000000001</v>
      </c>
    </row>
    <row r="23" spans="1:14" x14ac:dyDescent="0.25">
      <c r="A23" s="90" t="s">
        <v>16</v>
      </c>
      <c r="B23" s="90" t="str">
        <f>+B21</f>
        <v>510I</v>
      </c>
      <c r="C23" s="100">
        <f t="shared" ref="C23:N24" si="3">-IFERROR((C19/C21)-1,0)</f>
        <v>-4.558890000370508E-2</v>
      </c>
      <c r="D23" s="100">
        <f t="shared" si="3"/>
        <v>-0.10441343435747719</v>
      </c>
      <c r="E23" s="100">
        <f t="shared" si="3"/>
        <v>-6.0292504909043698E-2</v>
      </c>
      <c r="F23" s="100">
        <f t="shared" si="3"/>
        <v>-5.6112376567568178E-2</v>
      </c>
      <c r="G23" s="100">
        <f t="shared" si="3"/>
        <v>-4.8906815997634467E-2</v>
      </c>
      <c r="H23" s="100">
        <f t="shared" si="3"/>
        <v>-4.0920011828195602E-2</v>
      </c>
      <c r="I23" s="100">
        <f t="shared" si="3"/>
        <v>-3.8590596584608727E-2</v>
      </c>
      <c r="J23" s="100">
        <f t="shared" si="3"/>
        <v>0</v>
      </c>
      <c r="K23" s="100">
        <f t="shared" si="3"/>
        <v>-6.0666444888001658E-2</v>
      </c>
      <c r="L23" s="100">
        <f t="shared" si="3"/>
        <v>-4.1940840541140112E-2</v>
      </c>
      <c r="M23" s="100">
        <f t="shared" si="3"/>
        <v>-9.7907887927846105E-3</v>
      </c>
      <c r="N23" s="100">
        <f t="shared" si="3"/>
        <v>-4.2327335875018024E-2</v>
      </c>
    </row>
    <row r="24" spans="1:14" x14ac:dyDescent="0.25">
      <c r="A24" s="90" t="s">
        <v>16</v>
      </c>
      <c r="B24" s="90" t="str">
        <f>+B22</f>
        <v>510R</v>
      </c>
      <c r="C24" s="100">
        <f t="shared" si="3"/>
        <v>-1.3951013513513688E-2</v>
      </c>
      <c r="D24" s="100">
        <f t="shared" si="3"/>
        <v>-3.321846846846821E-2</v>
      </c>
      <c r="E24" s="100">
        <f t="shared" si="3"/>
        <v>-8.8283596096097039E-3</v>
      </c>
      <c r="F24" s="100">
        <f t="shared" si="3"/>
        <v>-1.0176661036036094E-2</v>
      </c>
      <c r="G24" s="100">
        <f t="shared" si="3"/>
        <v>-6.7497184684684575E-2</v>
      </c>
      <c r="H24" s="100">
        <f t="shared" si="3"/>
        <v>-2.4972972972972851E-2</v>
      </c>
      <c r="I24" s="100">
        <f t="shared" si="3"/>
        <v>0</v>
      </c>
      <c r="J24" s="100">
        <f t="shared" si="3"/>
        <v>0</v>
      </c>
      <c r="K24" s="100">
        <f t="shared" si="3"/>
        <v>0</v>
      </c>
      <c r="L24" s="100">
        <f t="shared" si="3"/>
        <v>-1.074990615615623E-2</v>
      </c>
      <c r="M24" s="100">
        <f t="shared" si="3"/>
        <v>0</v>
      </c>
      <c r="N24" s="100">
        <f t="shared" si="3"/>
        <v>0</v>
      </c>
    </row>
  </sheetData>
  <mergeCells count="10">
    <mergeCell ref="A15:B16"/>
    <mergeCell ref="C15:N15"/>
    <mergeCell ref="A17:A18"/>
    <mergeCell ref="B17:B18"/>
    <mergeCell ref="G1:J1"/>
    <mergeCell ref="A1:F1"/>
    <mergeCell ref="A3:B4"/>
    <mergeCell ref="C3:N3"/>
    <mergeCell ref="A5:A6"/>
    <mergeCell ref="B5:B6"/>
  </mergeCells>
  <conditionalFormatting sqref="C11:N12">
    <cfRule type="cellIs" dxfId="9" priority="5" operator="notEqual">
      <formula>0</formula>
    </cfRule>
    <cfRule type="cellIs" dxfId="8" priority="6" operator="lessThanOrEqual">
      <formula>-0.05</formula>
    </cfRule>
  </conditionalFormatting>
  <conditionalFormatting sqref="C23:N24">
    <cfRule type="cellIs" dxfId="7" priority="1" operator="notEqual">
      <formula>0</formula>
    </cfRule>
    <cfRule type="cellIs" dxfId="6" priority="2" operator="lessThanOrEqual">
      <formula>-0.05</formula>
    </cfRule>
  </conditionalFormatting>
  <pageMargins left="0.7" right="0.7" top="0.75" bottom="0.75" header="0.3" footer="0.3"/>
  <pageSetup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</sheetPr>
  <dimension ref="A1:N18"/>
  <sheetViews>
    <sheetView workbookViewId="0">
      <selection activeCell="D25" sqref="D25"/>
    </sheetView>
  </sheetViews>
  <sheetFormatPr baseColWidth="10" defaultColWidth="11.42578125" defaultRowHeight="15" x14ac:dyDescent="0.25"/>
  <cols>
    <col min="1" max="1" width="11.42578125" style="20"/>
    <col min="2" max="2" width="16.42578125" style="20" customWidth="1"/>
    <col min="3" max="5" width="5.42578125" style="20" customWidth="1"/>
    <col min="6" max="6" width="5.85546875" style="20" customWidth="1"/>
    <col min="7" max="7" width="5.140625" style="20" customWidth="1"/>
    <col min="8" max="14" width="5.5703125" style="20" bestFit="1" customWidth="1"/>
    <col min="15" max="16384" width="11.42578125" style="20"/>
  </cols>
  <sheetData>
    <row r="1" spans="1:14" x14ac:dyDescent="0.25">
      <c r="A1" s="144" t="s">
        <v>93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  <c r="M1" s="144"/>
      <c r="N1" s="144"/>
    </row>
    <row r="3" spans="1:14" x14ac:dyDescent="0.25">
      <c r="A3" s="147"/>
      <c r="B3" s="148"/>
      <c r="C3" s="143" t="s">
        <v>31</v>
      </c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</row>
    <row r="4" spans="1:14" ht="48.75" x14ac:dyDescent="0.25">
      <c r="A4" s="147"/>
      <c r="B4" s="148"/>
      <c r="C4" s="23" t="s">
        <v>0</v>
      </c>
      <c r="D4" s="23" t="s">
        <v>1</v>
      </c>
      <c r="E4" s="23" t="s">
        <v>2</v>
      </c>
      <c r="F4" s="23" t="s">
        <v>3</v>
      </c>
      <c r="G4" s="23" t="s">
        <v>4</v>
      </c>
      <c r="H4" s="23" t="s">
        <v>5</v>
      </c>
      <c r="I4" s="23" t="s">
        <v>6</v>
      </c>
      <c r="J4" s="23" t="s">
        <v>7</v>
      </c>
      <c r="K4" s="23" t="s">
        <v>183</v>
      </c>
      <c r="L4" s="23" t="s">
        <v>184</v>
      </c>
      <c r="M4" s="23" t="s">
        <v>10</v>
      </c>
      <c r="N4" s="23" t="s">
        <v>11</v>
      </c>
    </row>
    <row r="5" spans="1:14" x14ac:dyDescent="0.25">
      <c r="A5" s="149"/>
      <c r="B5" s="150"/>
      <c r="C5" s="22">
        <v>0</v>
      </c>
      <c r="D5" s="22">
        <v>4.1666666666666664E-2</v>
      </c>
      <c r="E5" s="22">
        <v>0.22916666666666499</v>
      </c>
      <c r="F5" s="22">
        <v>0.27083333333333098</v>
      </c>
      <c r="G5" s="22">
        <v>0.33333333333333298</v>
      </c>
      <c r="H5" s="22">
        <v>0.39583333333333298</v>
      </c>
      <c r="I5" s="22">
        <v>0.52083333333333304</v>
      </c>
      <c r="J5" s="22">
        <v>0.58333333333333304</v>
      </c>
      <c r="K5" s="22">
        <v>0.6875</v>
      </c>
      <c r="L5" s="22">
        <v>0.77083333333333304</v>
      </c>
      <c r="M5" s="132">
        <v>0.85416666666666596</v>
      </c>
      <c r="N5" s="132">
        <v>0.91666666666666663</v>
      </c>
    </row>
    <row r="6" spans="1:14" ht="18" customHeight="1" x14ac:dyDescent="0.25">
      <c r="A6" s="7" t="s">
        <v>12</v>
      </c>
      <c r="B6" s="92" t="s">
        <v>13</v>
      </c>
      <c r="C6" s="22">
        <v>4.1655092592592598E-2</v>
      </c>
      <c r="D6" s="22">
        <v>0.22915509259259259</v>
      </c>
      <c r="E6" s="22">
        <v>0.27082175925925928</v>
      </c>
      <c r="F6" s="22">
        <v>0.33332175925925928</v>
      </c>
      <c r="G6" s="22">
        <v>0.39582175925925928</v>
      </c>
      <c r="H6" s="22">
        <v>0.52082175925925933</v>
      </c>
      <c r="I6" s="22">
        <v>0.58332175925925933</v>
      </c>
      <c r="J6" s="22">
        <v>0.68748842592592585</v>
      </c>
      <c r="K6" s="22">
        <v>0.77082175925925922</v>
      </c>
      <c r="L6" s="22">
        <v>0.85415509259259259</v>
      </c>
      <c r="M6" s="132">
        <v>0.91665509259259259</v>
      </c>
      <c r="N6" s="132">
        <v>0.99998842592592585</v>
      </c>
    </row>
    <row r="7" spans="1:14" x14ac:dyDescent="0.25">
      <c r="A7" s="6" t="s">
        <v>14</v>
      </c>
      <c r="B7" s="6">
        <v>516</v>
      </c>
      <c r="C7" s="10">
        <v>11</v>
      </c>
      <c r="D7" s="10">
        <v>8</v>
      </c>
      <c r="E7" s="10">
        <v>28</v>
      </c>
      <c r="F7" s="10">
        <v>49</v>
      </c>
      <c r="G7" s="10">
        <v>50</v>
      </c>
      <c r="H7" s="10">
        <v>45</v>
      </c>
      <c r="I7" s="10">
        <v>33</v>
      </c>
      <c r="J7" s="10">
        <v>42</v>
      </c>
      <c r="K7" s="10">
        <v>50</v>
      </c>
      <c r="L7" s="10">
        <v>50</v>
      </c>
      <c r="M7" s="10">
        <v>39</v>
      </c>
      <c r="N7" s="10">
        <v>19</v>
      </c>
    </row>
    <row r="8" spans="1:14" x14ac:dyDescent="0.25">
      <c r="A8" s="6" t="s">
        <v>15</v>
      </c>
      <c r="B8" s="6">
        <f>B7</f>
        <v>516</v>
      </c>
      <c r="C8" s="10">
        <v>11</v>
      </c>
      <c r="D8" s="10">
        <v>8</v>
      </c>
      <c r="E8" s="10">
        <v>28</v>
      </c>
      <c r="F8" s="10">
        <v>49</v>
      </c>
      <c r="G8" s="10">
        <v>50</v>
      </c>
      <c r="H8" s="10">
        <v>45</v>
      </c>
      <c r="I8" s="10">
        <v>33</v>
      </c>
      <c r="J8" s="10">
        <v>42</v>
      </c>
      <c r="K8" s="10">
        <v>50</v>
      </c>
      <c r="L8" s="10">
        <v>50</v>
      </c>
      <c r="M8" s="10">
        <v>39</v>
      </c>
      <c r="N8" s="10">
        <v>19</v>
      </c>
    </row>
    <row r="9" spans="1:14" x14ac:dyDescent="0.25">
      <c r="A9" s="90" t="s">
        <v>16</v>
      </c>
      <c r="B9" s="90">
        <f>+B8</f>
        <v>516</v>
      </c>
      <c r="C9" s="101">
        <f>C7-C8</f>
        <v>0</v>
      </c>
      <c r="D9" s="101">
        <f t="shared" ref="D9:N9" si="0">D8-D7</f>
        <v>0</v>
      </c>
      <c r="E9" s="101">
        <f t="shared" si="0"/>
        <v>0</v>
      </c>
      <c r="F9" s="101">
        <f t="shared" si="0"/>
        <v>0</v>
      </c>
      <c r="G9" s="101">
        <f t="shared" si="0"/>
        <v>0</v>
      </c>
      <c r="H9" s="101">
        <f t="shared" si="0"/>
        <v>0</v>
      </c>
      <c r="I9" s="101">
        <f t="shared" si="0"/>
        <v>0</v>
      </c>
      <c r="J9" s="101">
        <f t="shared" si="0"/>
        <v>0</v>
      </c>
      <c r="K9" s="101">
        <f t="shared" si="0"/>
        <v>0</v>
      </c>
      <c r="L9" s="101">
        <f t="shared" si="0"/>
        <v>0</v>
      </c>
      <c r="M9" s="101">
        <f t="shared" si="0"/>
        <v>0</v>
      </c>
      <c r="N9" s="101">
        <f t="shared" si="0"/>
        <v>0</v>
      </c>
    </row>
    <row r="12" spans="1:14" x14ac:dyDescent="0.25">
      <c r="A12" s="147"/>
      <c r="B12" s="148"/>
      <c r="C12" s="143" t="s">
        <v>31</v>
      </c>
      <c r="D12" s="143"/>
      <c r="E12" s="143"/>
      <c r="F12" s="143"/>
      <c r="G12" s="143"/>
      <c r="H12" s="143"/>
      <c r="I12" s="143"/>
      <c r="J12" s="143"/>
      <c r="K12" s="143"/>
      <c r="L12" s="143"/>
      <c r="M12" s="143"/>
      <c r="N12" s="143"/>
    </row>
    <row r="13" spans="1:14" ht="48.75" x14ac:dyDescent="0.25">
      <c r="A13" s="147"/>
      <c r="B13" s="148"/>
      <c r="C13" s="23" t="s">
        <v>0</v>
      </c>
      <c r="D13" s="23" t="s">
        <v>1</v>
      </c>
      <c r="E13" s="23" t="s">
        <v>2</v>
      </c>
      <c r="F13" s="23" t="s">
        <v>3</v>
      </c>
      <c r="G13" s="23" t="s">
        <v>4</v>
      </c>
      <c r="H13" s="23" t="s">
        <v>5</v>
      </c>
      <c r="I13" s="23" t="s">
        <v>6</v>
      </c>
      <c r="J13" s="23" t="s">
        <v>7</v>
      </c>
      <c r="K13" s="23" t="s">
        <v>183</v>
      </c>
      <c r="L13" s="23" t="s">
        <v>184</v>
      </c>
      <c r="M13" s="23" t="s">
        <v>10</v>
      </c>
      <c r="N13" s="23" t="s">
        <v>11</v>
      </c>
    </row>
    <row r="14" spans="1:14" x14ac:dyDescent="0.25">
      <c r="A14" s="149"/>
      <c r="B14" s="150"/>
      <c r="C14" s="22">
        <v>0</v>
      </c>
      <c r="D14" s="22">
        <v>4.1666666666666664E-2</v>
      </c>
      <c r="E14" s="22">
        <v>0.22916666666666499</v>
      </c>
      <c r="F14" s="22">
        <v>0.27083333333333098</v>
      </c>
      <c r="G14" s="22">
        <v>0.33333333333333298</v>
      </c>
      <c r="H14" s="22">
        <v>0.39583333333333298</v>
      </c>
      <c r="I14" s="22">
        <v>0.52083333333333304</v>
      </c>
      <c r="J14" s="22">
        <v>0.58333333333333304</v>
      </c>
      <c r="K14" s="22">
        <v>0.6875</v>
      </c>
      <c r="L14" s="22">
        <v>0.77083333333333304</v>
      </c>
      <c r="M14" s="132">
        <v>0.85416666666666596</v>
      </c>
      <c r="N14" s="132">
        <v>0.91666666666666663</v>
      </c>
    </row>
    <row r="15" spans="1:14" x14ac:dyDescent="0.25">
      <c r="A15" s="7" t="s">
        <v>12</v>
      </c>
      <c r="B15" s="92" t="s">
        <v>13</v>
      </c>
      <c r="C15" s="22">
        <v>4.1655092592592598E-2</v>
      </c>
      <c r="D15" s="22">
        <v>0.22915509259259259</v>
      </c>
      <c r="E15" s="22">
        <v>0.27082175925925928</v>
      </c>
      <c r="F15" s="22">
        <v>0.33332175925925928</v>
      </c>
      <c r="G15" s="22">
        <v>0.39582175925925928</v>
      </c>
      <c r="H15" s="22">
        <v>0.52082175925925933</v>
      </c>
      <c r="I15" s="22">
        <v>0.58332175925925933</v>
      </c>
      <c r="J15" s="22">
        <v>0.68748842592592585</v>
      </c>
      <c r="K15" s="22">
        <v>0.77082175925925922</v>
      </c>
      <c r="L15" s="22">
        <v>0.85415509259259259</v>
      </c>
      <c r="M15" s="132">
        <v>0.91665509259259259</v>
      </c>
      <c r="N15" s="132">
        <v>0.99998842592592585</v>
      </c>
    </row>
    <row r="16" spans="1:14" x14ac:dyDescent="0.25">
      <c r="A16" s="6" t="s">
        <v>14</v>
      </c>
      <c r="B16" s="6">
        <v>510</v>
      </c>
      <c r="C16" s="10">
        <v>0</v>
      </c>
      <c r="D16" s="10">
        <v>0</v>
      </c>
      <c r="E16" s="10">
        <v>11</v>
      </c>
      <c r="F16" s="10">
        <v>21</v>
      </c>
      <c r="G16" s="10">
        <v>24</v>
      </c>
      <c r="H16" s="10">
        <v>24</v>
      </c>
      <c r="I16" s="10">
        <v>20</v>
      </c>
      <c r="J16" s="10">
        <v>23</v>
      </c>
      <c r="K16" s="10">
        <v>24</v>
      </c>
      <c r="L16" s="10">
        <v>24</v>
      </c>
      <c r="M16" s="10">
        <v>20</v>
      </c>
      <c r="N16" s="10">
        <v>16</v>
      </c>
    </row>
    <row r="17" spans="1:14" x14ac:dyDescent="0.25">
      <c r="A17" s="6" t="s">
        <v>15</v>
      </c>
      <c r="B17" s="6">
        <f>B16</f>
        <v>510</v>
      </c>
      <c r="C17" s="10">
        <v>0</v>
      </c>
      <c r="D17" s="10">
        <v>0</v>
      </c>
      <c r="E17" s="10">
        <v>11</v>
      </c>
      <c r="F17" s="10">
        <v>21</v>
      </c>
      <c r="G17" s="10">
        <v>24</v>
      </c>
      <c r="H17" s="10">
        <v>24</v>
      </c>
      <c r="I17" s="10">
        <v>20</v>
      </c>
      <c r="J17" s="10">
        <v>23</v>
      </c>
      <c r="K17" s="10">
        <v>24</v>
      </c>
      <c r="L17" s="10">
        <v>24</v>
      </c>
      <c r="M17" s="10">
        <v>20</v>
      </c>
      <c r="N17" s="10">
        <v>16</v>
      </c>
    </row>
    <row r="18" spans="1:14" x14ac:dyDescent="0.25">
      <c r="A18" s="90" t="s">
        <v>16</v>
      </c>
      <c r="B18" s="90">
        <f>+B17</f>
        <v>510</v>
      </c>
      <c r="C18" s="101">
        <f>C16-C17</f>
        <v>0</v>
      </c>
      <c r="D18" s="101">
        <f t="shared" ref="D18:N18" si="1">D17-D16</f>
        <v>0</v>
      </c>
      <c r="E18" s="101">
        <f t="shared" si="1"/>
        <v>0</v>
      </c>
      <c r="F18" s="101">
        <f t="shared" si="1"/>
        <v>0</v>
      </c>
      <c r="G18" s="101">
        <f t="shared" si="1"/>
        <v>0</v>
      </c>
      <c r="H18" s="101">
        <f t="shared" si="1"/>
        <v>0</v>
      </c>
      <c r="I18" s="101">
        <f t="shared" si="1"/>
        <v>0</v>
      </c>
      <c r="J18" s="101">
        <f t="shared" si="1"/>
        <v>0</v>
      </c>
      <c r="K18" s="101">
        <f t="shared" si="1"/>
        <v>0</v>
      </c>
      <c r="L18" s="101">
        <f t="shared" si="1"/>
        <v>0</v>
      </c>
      <c r="M18" s="101">
        <f t="shared" si="1"/>
        <v>0</v>
      </c>
      <c r="N18" s="101">
        <f t="shared" si="1"/>
        <v>0</v>
      </c>
    </row>
  </sheetData>
  <mergeCells count="5">
    <mergeCell ref="A1:N1"/>
    <mergeCell ref="A3:B5"/>
    <mergeCell ref="C3:N3"/>
    <mergeCell ref="A12:B14"/>
    <mergeCell ref="C12:N12"/>
  </mergeCells>
  <conditionalFormatting sqref="C7:N8">
    <cfRule type="cellIs" dxfId="5" priority="2" stopIfTrue="1" operator="equal">
      <formula>"C"</formula>
    </cfRule>
  </conditionalFormatting>
  <conditionalFormatting sqref="C16:N17">
    <cfRule type="cellIs" dxfId="4" priority="1" stopIfTrue="1" operator="equal">
      <formula>"C"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</sheetPr>
  <dimension ref="A1:M16"/>
  <sheetViews>
    <sheetView workbookViewId="0">
      <selection activeCell="D25" sqref="D25"/>
    </sheetView>
  </sheetViews>
  <sheetFormatPr baseColWidth="10" defaultColWidth="11.42578125" defaultRowHeight="15" x14ac:dyDescent="0.25"/>
  <cols>
    <col min="1" max="1" width="9.85546875" style="20" customWidth="1"/>
    <col min="2" max="2" width="8.140625" style="20" bestFit="1" customWidth="1"/>
    <col min="3" max="3" width="8.5703125" style="20" customWidth="1"/>
    <col min="4" max="4" width="8.7109375" style="20" bestFit="1" customWidth="1"/>
    <col min="5" max="5" width="6.5703125" style="20" bestFit="1" customWidth="1"/>
    <col min="6" max="7" width="8.28515625" style="20" customWidth="1"/>
    <col min="8" max="8" width="6.5703125" style="20" bestFit="1" customWidth="1"/>
    <col min="9" max="9" width="7.85546875" style="20" bestFit="1" customWidth="1"/>
    <col min="10" max="10" width="8.7109375" style="20" bestFit="1" customWidth="1"/>
    <col min="11" max="11" width="6.5703125" style="20" bestFit="1" customWidth="1"/>
    <col min="12" max="12" width="7" style="20" customWidth="1"/>
    <col min="13" max="13" width="8.7109375" style="20" customWidth="1"/>
    <col min="14" max="16384" width="11.42578125" style="20"/>
  </cols>
  <sheetData>
    <row r="1" spans="1:13" x14ac:dyDescent="0.25">
      <c r="A1" s="142" t="s">
        <v>165</v>
      </c>
      <c r="B1" s="142"/>
      <c r="C1" s="142"/>
      <c r="D1" s="142"/>
      <c r="E1" s="142"/>
    </row>
    <row r="3" spans="1:13" ht="14.45" customHeight="1" x14ac:dyDescent="0.25">
      <c r="A3" s="139" t="s">
        <v>97</v>
      </c>
      <c r="B3" s="139" t="s">
        <v>62</v>
      </c>
      <c r="C3" s="139" t="s">
        <v>94</v>
      </c>
      <c r="D3" s="156" t="s">
        <v>3</v>
      </c>
      <c r="E3" s="156" t="s">
        <v>7</v>
      </c>
      <c r="F3" s="156" t="s">
        <v>183</v>
      </c>
      <c r="G3" s="156" t="s">
        <v>184</v>
      </c>
      <c r="H3" s="154" t="s">
        <v>34</v>
      </c>
      <c r="I3" s="154" t="s">
        <v>35</v>
      </c>
      <c r="J3" s="154" t="s">
        <v>36</v>
      </c>
      <c r="K3" s="154" t="s">
        <v>37</v>
      </c>
      <c r="L3" s="154" t="s">
        <v>38</v>
      </c>
      <c r="M3" s="154" t="s">
        <v>39</v>
      </c>
    </row>
    <row r="4" spans="1:13" x14ac:dyDescent="0.25">
      <c r="A4" s="139"/>
      <c r="B4" s="139"/>
      <c r="C4" s="139"/>
      <c r="D4" s="156"/>
      <c r="E4" s="156"/>
      <c r="F4" s="156"/>
      <c r="G4" s="156"/>
      <c r="H4" s="154"/>
      <c r="I4" s="154"/>
      <c r="J4" s="154"/>
      <c r="K4" s="154"/>
      <c r="L4" s="154"/>
      <c r="M4" s="154"/>
    </row>
    <row r="5" spans="1:13" x14ac:dyDescent="0.25">
      <c r="A5" s="155" t="s">
        <v>33</v>
      </c>
      <c r="B5" s="155">
        <v>516</v>
      </c>
      <c r="C5" s="125" t="s">
        <v>95</v>
      </c>
      <c r="D5" s="83">
        <v>0.98022169372173218</v>
      </c>
      <c r="E5" s="84">
        <v>0.98370835190705164</v>
      </c>
      <c r="F5" s="84">
        <v>0.95027482263995522</v>
      </c>
      <c r="G5" s="84">
        <v>0.98730979641120697</v>
      </c>
      <c r="H5" s="84">
        <v>0.99542436666666667</v>
      </c>
      <c r="I5" s="84">
        <v>0.99280082029861116</v>
      </c>
      <c r="J5" s="84">
        <v>0.985805893939394</v>
      </c>
      <c r="K5" s="84">
        <v>1</v>
      </c>
      <c r="L5" s="84">
        <v>0.99851308817435591</v>
      </c>
      <c r="M5" s="84">
        <v>0.99209012480257552</v>
      </c>
    </row>
    <row r="6" spans="1:13" x14ac:dyDescent="0.25">
      <c r="A6" s="155"/>
      <c r="B6" s="155"/>
      <c r="C6" s="125" t="s">
        <v>96</v>
      </c>
      <c r="D6" s="83">
        <v>0.99384188733581791</v>
      </c>
      <c r="E6" s="84">
        <v>0.98176313797904735</v>
      </c>
      <c r="F6" s="84">
        <v>0.99150837346863685</v>
      </c>
      <c r="G6" s="84">
        <v>0.98712739873006539</v>
      </c>
      <c r="H6" s="84">
        <v>1</v>
      </c>
      <c r="I6" s="84">
        <v>1</v>
      </c>
      <c r="J6" s="84">
        <v>0.98333773532394131</v>
      </c>
      <c r="K6" s="84">
        <v>1</v>
      </c>
      <c r="L6" s="84">
        <v>0.99263567903111116</v>
      </c>
      <c r="M6" s="84">
        <v>0.98384262705705616</v>
      </c>
    </row>
    <row r="7" spans="1:13" x14ac:dyDescent="0.25">
      <c r="A7" s="155" t="s">
        <v>32</v>
      </c>
      <c r="B7" s="155">
        <v>516</v>
      </c>
      <c r="C7" s="125" t="s">
        <v>95</v>
      </c>
      <c r="D7" s="83">
        <v>0.84152358174235087</v>
      </c>
      <c r="E7" s="84">
        <v>0.79597888440350084</v>
      </c>
      <c r="F7" s="84">
        <v>0.80918796327027331</v>
      </c>
      <c r="G7" s="83">
        <v>0.83958508645854601</v>
      </c>
      <c r="H7" s="84">
        <v>0.82009002606017534</v>
      </c>
      <c r="I7" s="84">
        <v>0.81152406762162865</v>
      </c>
      <c r="J7" s="84">
        <v>0.82154882154882147</v>
      </c>
      <c r="K7" s="84">
        <v>0.82277091906721533</v>
      </c>
      <c r="L7" s="84">
        <v>0.8460386990897576</v>
      </c>
      <c r="M7" s="84">
        <v>0.84214743589743601</v>
      </c>
    </row>
    <row r="8" spans="1:13" x14ac:dyDescent="0.25">
      <c r="A8" s="155"/>
      <c r="B8" s="155"/>
      <c r="C8" s="125" t="s">
        <v>96</v>
      </c>
      <c r="D8" s="83">
        <v>0.84444093603798021</v>
      </c>
      <c r="E8" s="84">
        <v>0.79091676159304658</v>
      </c>
      <c r="F8" s="84">
        <v>0.84976668639240671</v>
      </c>
      <c r="G8" s="84">
        <v>0.83802614004921194</v>
      </c>
      <c r="H8" s="84">
        <v>0.83910715283264292</v>
      </c>
      <c r="I8" s="84">
        <v>0.86200469978121708</v>
      </c>
      <c r="J8" s="84">
        <v>0.85726495726495733</v>
      </c>
      <c r="K8" s="84">
        <v>0.83958028815502972</v>
      </c>
      <c r="L8" s="84">
        <v>0.83480669710806688</v>
      </c>
      <c r="M8" s="84">
        <v>0.87383007448948968</v>
      </c>
    </row>
    <row r="11" spans="1:13" x14ac:dyDescent="0.25">
      <c r="A11" s="139" t="s">
        <v>97</v>
      </c>
      <c r="B11" s="139" t="s">
        <v>62</v>
      </c>
      <c r="C11" s="139" t="s">
        <v>94</v>
      </c>
      <c r="D11" s="156" t="s">
        <v>3</v>
      </c>
      <c r="E11" s="156" t="s">
        <v>7</v>
      </c>
      <c r="F11" s="156" t="s">
        <v>183</v>
      </c>
      <c r="G11" s="156" t="s">
        <v>184</v>
      </c>
      <c r="H11" s="154" t="s">
        <v>34</v>
      </c>
      <c r="I11" s="154" t="s">
        <v>35</v>
      </c>
      <c r="J11" s="154" t="s">
        <v>36</v>
      </c>
      <c r="K11" s="154" t="s">
        <v>37</v>
      </c>
      <c r="L11" s="154" t="s">
        <v>38</v>
      </c>
      <c r="M11" s="154" t="s">
        <v>39</v>
      </c>
    </row>
    <row r="12" spans="1:13" x14ac:dyDescent="0.25">
      <c r="A12" s="139"/>
      <c r="B12" s="139"/>
      <c r="C12" s="139"/>
      <c r="D12" s="156"/>
      <c r="E12" s="156"/>
      <c r="F12" s="156"/>
      <c r="G12" s="156"/>
      <c r="H12" s="154"/>
      <c r="I12" s="154"/>
      <c r="J12" s="154"/>
      <c r="K12" s="154"/>
      <c r="L12" s="154"/>
      <c r="M12" s="154"/>
    </row>
    <row r="13" spans="1:13" x14ac:dyDescent="0.25">
      <c r="A13" s="155" t="s">
        <v>33</v>
      </c>
      <c r="B13" s="155">
        <v>510</v>
      </c>
      <c r="C13" s="125" t="s">
        <v>95</v>
      </c>
      <c r="D13" s="83">
        <v>0.97161093869784365</v>
      </c>
      <c r="E13" s="84">
        <v>0.98844846363157002</v>
      </c>
      <c r="F13" s="84">
        <v>0.91662304947215867</v>
      </c>
      <c r="G13" s="84">
        <v>0.99468674857551209</v>
      </c>
      <c r="H13" s="84">
        <v>0.99462832777777777</v>
      </c>
      <c r="I13" s="84">
        <v>1</v>
      </c>
      <c r="J13" s="84">
        <v>0.98756024303090273</v>
      </c>
      <c r="K13" s="84">
        <v>0.99606346385710165</v>
      </c>
      <c r="L13" s="84">
        <v>0.99756102961220761</v>
      </c>
      <c r="M13" s="84">
        <v>0.99488116962986106</v>
      </c>
    </row>
    <row r="14" spans="1:13" x14ac:dyDescent="0.25">
      <c r="A14" s="155"/>
      <c r="B14" s="155"/>
      <c r="C14" s="125" t="s">
        <v>96</v>
      </c>
      <c r="D14" s="83">
        <v>0.99792942381984651</v>
      </c>
      <c r="E14" s="84">
        <v>0.99727968332782668</v>
      </c>
      <c r="F14" s="84">
        <v>0.97875818640314483</v>
      </c>
      <c r="G14" s="84">
        <v>0.98509822009503367</v>
      </c>
      <c r="H14" s="84">
        <v>1</v>
      </c>
      <c r="I14" s="84">
        <v>1</v>
      </c>
      <c r="J14" s="84">
        <v>1</v>
      </c>
      <c r="K14" s="84">
        <v>1</v>
      </c>
      <c r="L14" s="84">
        <v>0.99756102961220761</v>
      </c>
      <c r="M14" s="84">
        <v>0.98562976381148848</v>
      </c>
    </row>
    <row r="15" spans="1:13" x14ac:dyDescent="0.25">
      <c r="A15" s="155" t="s">
        <v>32</v>
      </c>
      <c r="B15" s="155">
        <v>510</v>
      </c>
      <c r="C15" s="125" t="s">
        <v>95</v>
      </c>
      <c r="D15" s="83">
        <v>0.78342497458104443</v>
      </c>
      <c r="E15" s="84">
        <v>0.77394638767187784</v>
      </c>
      <c r="F15" s="84">
        <v>0.73018839251368906</v>
      </c>
      <c r="G15" s="83">
        <v>0.85821777260033161</v>
      </c>
      <c r="H15" s="84"/>
      <c r="I15" s="84"/>
      <c r="J15" s="84"/>
      <c r="K15" s="84">
        <v>0.87179487179487181</v>
      </c>
      <c r="L15" s="84">
        <v>0.96969696969696972</v>
      </c>
      <c r="M15" s="84"/>
    </row>
    <row r="16" spans="1:13" x14ac:dyDescent="0.25">
      <c r="A16" s="155"/>
      <c r="B16" s="155"/>
      <c r="C16" s="125" t="s">
        <v>96</v>
      </c>
      <c r="D16" s="83">
        <v>0.81117719639458763</v>
      </c>
      <c r="E16" s="84">
        <v>0.76586293593274546</v>
      </c>
      <c r="F16" s="84">
        <v>0.80037760142410619</v>
      </c>
      <c r="G16" s="84">
        <v>0.82926692178088823</v>
      </c>
      <c r="H16" s="84"/>
      <c r="I16" s="84"/>
      <c r="J16" s="84"/>
      <c r="K16" s="84">
        <v>0.93827160493827155</v>
      </c>
      <c r="L16" s="84">
        <v>0.86363636363636365</v>
      </c>
      <c r="M16" s="84"/>
    </row>
  </sheetData>
  <mergeCells count="35">
    <mergeCell ref="M3:M4"/>
    <mergeCell ref="B7:B8"/>
    <mergeCell ref="A5:A6"/>
    <mergeCell ref="A7:A8"/>
    <mergeCell ref="B5:B6"/>
    <mergeCell ref="F3:F4"/>
    <mergeCell ref="H3:H4"/>
    <mergeCell ref="G3:G4"/>
    <mergeCell ref="I3:I4"/>
    <mergeCell ref="J3:J4"/>
    <mergeCell ref="K3:K4"/>
    <mergeCell ref="L3:L4"/>
    <mergeCell ref="E11:E12"/>
    <mergeCell ref="A1:E1"/>
    <mergeCell ref="A3:A4"/>
    <mergeCell ref="B3:B4"/>
    <mergeCell ref="C3:C4"/>
    <mergeCell ref="D3:D4"/>
    <mergeCell ref="E3:E4"/>
    <mergeCell ref="A15:A16"/>
    <mergeCell ref="B15:B16"/>
    <mergeCell ref="K11:K12"/>
    <mergeCell ref="L11:L12"/>
    <mergeCell ref="M11:M12"/>
    <mergeCell ref="A13:A14"/>
    <mergeCell ref="B13:B14"/>
    <mergeCell ref="F11:F12"/>
    <mergeCell ref="G11:G12"/>
    <mergeCell ref="H11:H12"/>
    <mergeCell ref="I11:I12"/>
    <mergeCell ref="J11:J12"/>
    <mergeCell ref="A11:A12"/>
    <mergeCell ref="B11:B12"/>
    <mergeCell ref="C11:C12"/>
    <mergeCell ref="D11:D12"/>
  </mergeCells>
  <conditionalFormatting sqref="D5:M6">
    <cfRule type="cellIs" dxfId="3" priority="4" operator="lessThan">
      <formula>0.85</formula>
    </cfRule>
  </conditionalFormatting>
  <conditionalFormatting sqref="D7:M8">
    <cfRule type="cellIs" dxfId="2" priority="1" operator="lessThan">
      <formula>0.8</formula>
    </cfRule>
  </conditionalFormatting>
  <conditionalFormatting sqref="D13:M14">
    <cfRule type="cellIs" dxfId="1" priority="6" operator="lessThan">
      <formula>0.85</formula>
    </cfRule>
  </conditionalFormatting>
  <conditionalFormatting sqref="D15:M16">
    <cfRule type="cellIs" dxfId="0" priority="5" operator="lessThan">
      <formula>0.8</formula>
    </cfRule>
  </conditionalFormatting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workbookViewId="0">
      <selection activeCell="I22" sqref="I22"/>
    </sheetView>
  </sheetViews>
  <sheetFormatPr baseColWidth="10" defaultColWidth="11.42578125" defaultRowHeight="15" x14ac:dyDescent="0.25"/>
  <cols>
    <col min="1" max="1" width="9.28515625" style="20" customWidth="1"/>
    <col min="2" max="2" width="8.42578125" style="20" customWidth="1"/>
    <col min="3" max="3" width="9.7109375" style="20" customWidth="1"/>
    <col min="4" max="4" width="6.140625" style="20" bestFit="1" customWidth="1"/>
    <col min="5" max="6" width="7.140625" style="20" bestFit="1" customWidth="1"/>
    <col min="7" max="7" width="7.140625" style="20" customWidth="1"/>
    <col min="8" max="8" width="7" style="20" customWidth="1"/>
    <col min="9" max="9" width="7.7109375" style="20" customWidth="1"/>
    <col min="10" max="10" width="7.5703125" style="20" customWidth="1"/>
    <col min="11" max="11" width="8" style="20" customWidth="1"/>
    <col min="12" max="12" width="7.85546875" style="20" customWidth="1"/>
    <col min="13" max="16384" width="11.42578125" style="20"/>
  </cols>
  <sheetData>
    <row r="1" spans="1:1" x14ac:dyDescent="0.25">
      <c r="A1" s="20" t="s">
        <v>166</v>
      </c>
    </row>
  </sheetData>
  <pageMargins left="0.7" right="0.7" top="0.75" bottom="0.75" header="0.3" footer="0.3"/>
  <pageSetup orientation="portrait" horizontalDpi="4294967292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N189"/>
  <sheetViews>
    <sheetView workbookViewId="0">
      <selection activeCell="I22" sqref="I22"/>
    </sheetView>
  </sheetViews>
  <sheetFormatPr baseColWidth="10" defaultColWidth="11.42578125" defaultRowHeight="15" x14ac:dyDescent="0.25"/>
  <cols>
    <col min="1" max="1" width="11.42578125" style="20"/>
    <col min="2" max="14" width="5.28515625" style="20" customWidth="1"/>
    <col min="15" max="16384" width="11.42578125" style="20"/>
  </cols>
  <sheetData>
    <row r="1" spans="1:14" x14ac:dyDescent="0.25">
      <c r="A1" s="142" t="s">
        <v>168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</row>
    <row r="14" spans="1:14" x14ac:dyDescent="0.25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</row>
    <row r="15" spans="1:14" x14ac:dyDescent="0.25">
      <c r="A15" s="15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</row>
    <row r="16" spans="1:14" x14ac:dyDescent="0.25">
      <c r="A16" s="15"/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</row>
    <row r="17" spans="1:14" x14ac:dyDescent="0.25">
      <c r="A17" s="15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</row>
    <row r="18" spans="1:14" x14ac:dyDescent="0.25">
      <c r="A18" s="15"/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</row>
    <row r="19" spans="1:14" x14ac:dyDescent="0.25">
      <c r="A19" s="15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</row>
    <row r="20" spans="1:14" x14ac:dyDescent="0.25">
      <c r="A20" s="15"/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</row>
    <row r="21" spans="1:14" x14ac:dyDescent="0.25">
      <c r="A21" s="15"/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</row>
    <row r="22" spans="1:14" x14ac:dyDescent="0.25">
      <c r="A22" s="15"/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</row>
    <row r="23" spans="1:14" x14ac:dyDescent="0.25">
      <c r="A23" s="15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</row>
    <row r="24" spans="1:14" x14ac:dyDescent="0.25">
      <c r="A24" s="15"/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</row>
    <row r="25" spans="1:14" x14ac:dyDescent="0.25">
      <c r="A25" s="15"/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</row>
    <row r="26" spans="1:14" x14ac:dyDescent="0.25">
      <c r="A26" s="15"/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</row>
    <row r="27" spans="1:14" x14ac:dyDescent="0.25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</row>
    <row r="28" spans="1:14" x14ac:dyDescent="0.25">
      <c r="A28" s="15"/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</row>
    <row r="29" spans="1:14" x14ac:dyDescent="0.25">
      <c r="A29" s="15"/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</row>
    <row r="30" spans="1:14" x14ac:dyDescent="0.25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</row>
    <row r="31" spans="1:14" x14ac:dyDescent="0.25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</row>
    <row r="32" spans="1:14" x14ac:dyDescent="0.25">
      <c r="A32" s="15"/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</row>
    <row r="33" spans="1:14" x14ac:dyDescent="0.25">
      <c r="A33" s="15"/>
      <c r="B33" s="15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</row>
    <row r="34" spans="1:14" x14ac:dyDescent="0.25">
      <c r="A34" s="15"/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</row>
    <row r="35" spans="1:14" x14ac:dyDescent="0.25">
      <c r="A35" s="15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</row>
    <row r="36" spans="1:14" x14ac:dyDescent="0.25">
      <c r="A36" s="15"/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</row>
    <row r="37" spans="1:14" x14ac:dyDescent="0.25">
      <c r="A37" s="15"/>
      <c r="B37" s="15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</row>
    <row r="38" spans="1:14" x14ac:dyDescent="0.25">
      <c r="A38" s="15"/>
      <c r="B38" s="15"/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</row>
    <row r="39" spans="1:14" x14ac:dyDescent="0.25">
      <c r="A39" s="15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</row>
    <row r="40" spans="1:14" x14ac:dyDescent="0.25">
      <c r="A40" s="15"/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</row>
    <row r="41" spans="1:14" x14ac:dyDescent="0.25">
      <c r="A41" s="15"/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</row>
    <row r="42" spans="1:14" x14ac:dyDescent="0.25">
      <c r="A42" s="15"/>
      <c r="B42" s="15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</row>
    <row r="43" spans="1:14" x14ac:dyDescent="0.25">
      <c r="A43" s="15"/>
      <c r="B43" s="15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</row>
    <row r="44" spans="1:14" x14ac:dyDescent="0.25">
      <c r="A44" s="15"/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</row>
    <row r="45" spans="1:14" x14ac:dyDescent="0.25">
      <c r="A45" s="15"/>
      <c r="B45" s="15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</row>
    <row r="46" spans="1:14" x14ac:dyDescent="0.25">
      <c r="A46" s="15"/>
      <c r="B46" s="15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</row>
    <row r="47" spans="1:14" x14ac:dyDescent="0.25">
      <c r="A47" s="15"/>
      <c r="B47" s="15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</row>
    <row r="48" spans="1:14" x14ac:dyDescent="0.25">
      <c r="A48" s="15"/>
      <c r="B48" s="15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</row>
    <row r="49" spans="1:14" x14ac:dyDescent="0.25">
      <c r="A49" s="15"/>
      <c r="B49" s="15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</row>
    <row r="50" spans="1:14" x14ac:dyDescent="0.25">
      <c r="A50" s="15"/>
      <c r="B50" s="15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</row>
    <row r="51" spans="1:14" x14ac:dyDescent="0.25">
      <c r="A51" s="15"/>
      <c r="B51" s="15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</row>
    <row r="52" spans="1:14" x14ac:dyDescent="0.25">
      <c r="A52" s="15"/>
      <c r="B52" s="15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</row>
    <row r="53" spans="1:14" x14ac:dyDescent="0.25">
      <c r="A53" s="15"/>
      <c r="B53" s="15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</row>
    <row r="54" spans="1:14" x14ac:dyDescent="0.25">
      <c r="A54" s="15"/>
      <c r="B54" s="15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</row>
    <row r="55" spans="1:14" x14ac:dyDescent="0.25">
      <c r="A55" s="15"/>
      <c r="B55" s="15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</row>
    <row r="56" spans="1:14" x14ac:dyDescent="0.25">
      <c r="A56" s="15"/>
      <c r="B56" s="15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</row>
    <row r="57" spans="1:14" x14ac:dyDescent="0.25">
      <c r="A57" s="15"/>
      <c r="B57" s="15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</row>
    <row r="58" spans="1:14" x14ac:dyDescent="0.25">
      <c r="A58" s="15"/>
      <c r="B58" s="15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</row>
    <row r="59" spans="1:14" x14ac:dyDescent="0.25">
      <c r="A59" s="15"/>
      <c r="B59" s="15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</row>
    <row r="60" spans="1:14" x14ac:dyDescent="0.25">
      <c r="A60" s="15"/>
      <c r="B60" s="15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</row>
    <row r="61" spans="1:14" x14ac:dyDescent="0.25">
      <c r="A61" s="15"/>
      <c r="B61" s="15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</row>
    <row r="62" spans="1:14" x14ac:dyDescent="0.25">
      <c r="A62" s="15"/>
      <c r="B62" s="15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</row>
    <row r="63" spans="1:14" x14ac:dyDescent="0.25">
      <c r="A63" s="15"/>
      <c r="B63" s="15"/>
      <c r="C63" s="15"/>
      <c r="D63" s="15"/>
      <c r="E63" s="15"/>
      <c r="F63" s="15"/>
      <c r="G63" s="15"/>
      <c r="H63" s="15"/>
      <c r="I63" s="15"/>
      <c r="J63" s="15"/>
      <c r="K63" s="15"/>
      <c r="L63" s="15"/>
      <c r="M63" s="15"/>
      <c r="N63" s="15"/>
    </row>
    <row r="64" spans="1:14" x14ac:dyDescent="0.25">
      <c r="A64" s="15"/>
      <c r="B64" s="15"/>
      <c r="C64" s="15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</row>
    <row r="65" spans="1:14" x14ac:dyDescent="0.25">
      <c r="A65" s="15"/>
      <c r="B65" s="15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</row>
    <row r="66" spans="1:14" x14ac:dyDescent="0.25">
      <c r="A66" s="15"/>
      <c r="B66" s="15"/>
      <c r="C66" s="15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</row>
    <row r="67" spans="1:14" x14ac:dyDescent="0.25">
      <c r="A67" s="15"/>
      <c r="B67" s="15"/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</row>
    <row r="68" spans="1:14" x14ac:dyDescent="0.25">
      <c r="A68" s="15"/>
      <c r="B68" s="15"/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</row>
    <row r="69" spans="1:14" x14ac:dyDescent="0.25">
      <c r="A69" s="15"/>
      <c r="B69" s="15"/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</row>
    <row r="70" spans="1:14" x14ac:dyDescent="0.25">
      <c r="A70" s="15"/>
      <c r="B70" s="15"/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</row>
    <row r="71" spans="1:14" x14ac:dyDescent="0.25">
      <c r="A71" s="15"/>
      <c r="B71" s="15"/>
      <c r="C71" s="15"/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</row>
    <row r="72" spans="1:14" x14ac:dyDescent="0.25">
      <c r="A72" s="15"/>
      <c r="B72" s="15"/>
      <c r="C72" s="15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</row>
    <row r="73" spans="1:14" x14ac:dyDescent="0.25">
      <c r="A73" s="15"/>
      <c r="B73" s="15"/>
      <c r="C73" s="15"/>
      <c r="D73" s="15"/>
      <c r="E73" s="15"/>
      <c r="F73" s="15"/>
      <c r="G73" s="15"/>
      <c r="H73" s="15"/>
      <c r="I73" s="15"/>
      <c r="J73" s="15"/>
      <c r="K73" s="15"/>
      <c r="L73" s="15"/>
      <c r="M73" s="15"/>
      <c r="N73" s="15"/>
    </row>
    <row r="74" spans="1:14" x14ac:dyDescent="0.25">
      <c r="A74" s="15"/>
      <c r="B74" s="15"/>
      <c r="C74" s="15"/>
      <c r="D74" s="15"/>
      <c r="E74" s="15"/>
      <c r="F74" s="15"/>
      <c r="G74" s="15"/>
      <c r="H74" s="15"/>
      <c r="I74" s="15"/>
      <c r="J74" s="15"/>
      <c r="K74" s="15"/>
      <c r="L74" s="15"/>
      <c r="M74" s="15"/>
      <c r="N74" s="15"/>
    </row>
    <row r="75" spans="1:14" x14ac:dyDescent="0.25">
      <c r="A75" s="15"/>
      <c r="B75" s="15"/>
      <c r="C75" s="15"/>
      <c r="D75" s="15"/>
      <c r="E75" s="15"/>
      <c r="F75" s="15"/>
      <c r="G75" s="15"/>
      <c r="H75" s="15"/>
      <c r="I75" s="15"/>
      <c r="J75" s="15"/>
      <c r="K75" s="15"/>
      <c r="L75" s="15"/>
      <c r="M75" s="15"/>
      <c r="N75" s="15"/>
    </row>
    <row r="76" spans="1:14" x14ac:dyDescent="0.25">
      <c r="A76" s="15"/>
      <c r="B76" s="15"/>
      <c r="C76" s="15"/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</row>
    <row r="77" spans="1:14" x14ac:dyDescent="0.25">
      <c r="A77" s="15"/>
      <c r="B77" s="15"/>
      <c r="C77" s="15"/>
      <c r="D77" s="15"/>
      <c r="E77" s="15"/>
      <c r="F77" s="15"/>
      <c r="G77" s="15"/>
      <c r="H77" s="15"/>
      <c r="I77" s="15"/>
      <c r="J77" s="15"/>
      <c r="K77" s="15"/>
      <c r="L77" s="15"/>
      <c r="M77" s="15"/>
      <c r="N77" s="15"/>
    </row>
    <row r="78" spans="1:14" x14ac:dyDescent="0.25">
      <c r="A78" s="15"/>
      <c r="B78" s="15"/>
      <c r="C78" s="15"/>
      <c r="D78" s="15"/>
      <c r="E78" s="15"/>
      <c r="F78" s="15"/>
      <c r="G78" s="15"/>
      <c r="H78" s="15"/>
      <c r="I78" s="15"/>
      <c r="J78" s="15"/>
      <c r="K78" s="15"/>
      <c r="L78" s="15"/>
      <c r="M78" s="15"/>
      <c r="N78" s="15"/>
    </row>
    <row r="79" spans="1:14" x14ac:dyDescent="0.25">
      <c r="A79" s="15"/>
      <c r="B79" s="15"/>
      <c r="C79" s="15"/>
      <c r="D79" s="15"/>
      <c r="E79" s="15"/>
      <c r="F79" s="15"/>
      <c r="G79" s="15"/>
      <c r="H79" s="15"/>
      <c r="I79" s="15"/>
      <c r="J79" s="15"/>
      <c r="K79" s="15"/>
      <c r="L79" s="15"/>
      <c r="M79" s="15"/>
      <c r="N79" s="15"/>
    </row>
    <row r="80" spans="1:14" x14ac:dyDescent="0.25">
      <c r="A80" s="15"/>
      <c r="B80" s="15"/>
      <c r="C80" s="15"/>
      <c r="D80" s="15"/>
      <c r="E80" s="15"/>
      <c r="F80" s="15"/>
      <c r="G80" s="15"/>
      <c r="H80" s="15"/>
      <c r="I80" s="15"/>
      <c r="J80" s="15"/>
      <c r="K80" s="15"/>
      <c r="L80" s="15"/>
      <c r="M80" s="15"/>
      <c r="N80" s="15"/>
    </row>
    <row r="81" spans="1:14" x14ac:dyDescent="0.25">
      <c r="A81" s="15"/>
      <c r="B81" s="15"/>
      <c r="C81" s="15"/>
      <c r="D81" s="15"/>
      <c r="E81" s="15"/>
      <c r="F81" s="15"/>
      <c r="G81" s="15"/>
      <c r="H81" s="15"/>
      <c r="I81" s="15"/>
      <c r="J81" s="15"/>
      <c r="K81" s="15"/>
      <c r="L81" s="15"/>
      <c r="M81" s="15"/>
      <c r="N81" s="15"/>
    </row>
    <row r="82" spans="1:14" x14ac:dyDescent="0.25">
      <c r="A82" s="15"/>
      <c r="B82" s="15"/>
      <c r="C82" s="15"/>
      <c r="D82" s="15"/>
      <c r="E82" s="15"/>
      <c r="F82" s="15"/>
      <c r="G82" s="15"/>
      <c r="H82" s="15"/>
      <c r="I82" s="15"/>
      <c r="J82" s="15"/>
      <c r="K82" s="15"/>
      <c r="L82" s="15"/>
      <c r="M82" s="15"/>
      <c r="N82" s="15"/>
    </row>
    <row r="83" spans="1:14" x14ac:dyDescent="0.25">
      <c r="A83" s="15"/>
      <c r="B83" s="15"/>
      <c r="C83" s="15"/>
      <c r="D83" s="15"/>
      <c r="E83" s="15"/>
      <c r="F83" s="15"/>
      <c r="G83" s="15"/>
      <c r="H83" s="15"/>
      <c r="I83" s="15"/>
      <c r="J83" s="15"/>
      <c r="K83" s="15"/>
      <c r="L83" s="15"/>
      <c r="M83" s="15"/>
      <c r="N83" s="15"/>
    </row>
    <row r="84" spans="1:14" x14ac:dyDescent="0.25">
      <c r="A84" s="15"/>
      <c r="B84" s="15"/>
      <c r="C84" s="15"/>
      <c r="D84" s="15"/>
      <c r="E84" s="15"/>
      <c r="F84" s="15"/>
      <c r="G84" s="15"/>
      <c r="H84" s="15"/>
      <c r="I84" s="15"/>
      <c r="J84" s="15"/>
      <c r="K84" s="15"/>
      <c r="L84" s="15"/>
      <c r="M84" s="15"/>
      <c r="N84" s="15"/>
    </row>
    <row r="85" spans="1:14" x14ac:dyDescent="0.25">
      <c r="A85" s="15"/>
      <c r="B85" s="15"/>
      <c r="C85" s="15"/>
      <c r="D85" s="15"/>
      <c r="E85" s="15"/>
      <c r="F85" s="15"/>
      <c r="G85" s="15"/>
      <c r="H85" s="15"/>
      <c r="I85" s="15"/>
      <c r="J85" s="15"/>
      <c r="K85" s="15"/>
      <c r="L85" s="15"/>
      <c r="M85" s="15"/>
      <c r="N85" s="15"/>
    </row>
    <row r="86" spans="1:14" x14ac:dyDescent="0.25">
      <c r="A86" s="15"/>
      <c r="B86" s="15"/>
      <c r="C86" s="15"/>
      <c r="D86" s="15"/>
      <c r="E86" s="15"/>
      <c r="F86" s="15"/>
      <c r="G86" s="15"/>
      <c r="H86" s="15"/>
      <c r="I86" s="15"/>
      <c r="J86" s="15"/>
      <c r="K86" s="15"/>
      <c r="L86" s="15"/>
      <c r="M86" s="15"/>
      <c r="N86" s="15"/>
    </row>
    <row r="87" spans="1:14" x14ac:dyDescent="0.25">
      <c r="A87" s="15"/>
      <c r="B87" s="15"/>
      <c r="C87" s="15"/>
      <c r="D87" s="15"/>
      <c r="E87" s="15"/>
      <c r="F87" s="15"/>
      <c r="G87" s="15"/>
      <c r="H87" s="15"/>
      <c r="I87" s="15"/>
      <c r="J87" s="15"/>
      <c r="K87" s="15"/>
      <c r="L87" s="15"/>
      <c r="M87" s="15"/>
      <c r="N87" s="15"/>
    </row>
    <row r="88" spans="1:14" x14ac:dyDescent="0.25">
      <c r="A88" s="15"/>
      <c r="B88" s="15"/>
      <c r="C88" s="15"/>
      <c r="D88" s="15"/>
      <c r="E88" s="15"/>
      <c r="F88" s="15"/>
      <c r="G88" s="15"/>
      <c r="H88" s="15"/>
      <c r="I88" s="15"/>
      <c r="J88" s="15"/>
      <c r="K88" s="15"/>
      <c r="L88" s="15"/>
      <c r="M88" s="15"/>
      <c r="N88" s="15"/>
    </row>
    <row r="89" spans="1:14" x14ac:dyDescent="0.25">
      <c r="A89" s="15"/>
      <c r="B89" s="15"/>
      <c r="C89" s="15"/>
      <c r="D89" s="15"/>
      <c r="E89" s="15"/>
      <c r="F89" s="15"/>
      <c r="G89" s="15"/>
      <c r="H89" s="15"/>
      <c r="I89" s="15"/>
      <c r="J89" s="15"/>
      <c r="K89" s="15"/>
      <c r="L89" s="15"/>
      <c r="M89" s="15"/>
      <c r="N89" s="15"/>
    </row>
    <row r="90" spans="1:14" x14ac:dyDescent="0.25">
      <c r="A90" s="15"/>
      <c r="B90" s="15"/>
      <c r="C90" s="15"/>
      <c r="D90" s="15"/>
      <c r="E90" s="15"/>
      <c r="F90" s="15"/>
      <c r="G90" s="15"/>
      <c r="H90" s="15"/>
      <c r="I90" s="15"/>
      <c r="J90" s="15"/>
      <c r="K90" s="15"/>
      <c r="L90" s="15"/>
      <c r="M90" s="15"/>
      <c r="N90" s="15"/>
    </row>
    <row r="91" spans="1:14" x14ac:dyDescent="0.25">
      <c r="A91" s="15"/>
      <c r="B91" s="15"/>
      <c r="C91" s="15"/>
      <c r="D91" s="15"/>
      <c r="E91" s="15"/>
      <c r="F91" s="15"/>
      <c r="G91" s="15"/>
      <c r="H91" s="15"/>
      <c r="I91" s="15"/>
      <c r="J91" s="15"/>
      <c r="K91" s="15"/>
      <c r="L91" s="15"/>
      <c r="M91" s="15"/>
      <c r="N91" s="15"/>
    </row>
    <row r="92" spans="1:14" x14ac:dyDescent="0.25">
      <c r="A92" s="15"/>
      <c r="B92" s="15"/>
      <c r="C92" s="15"/>
      <c r="D92" s="15"/>
      <c r="E92" s="15"/>
      <c r="F92" s="15"/>
      <c r="G92" s="15"/>
      <c r="H92" s="15"/>
      <c r="I92" s="15"/>
      <c r="J92" s="15"/>
      <c r="K92" s="15"/>
      <c r="L92" s="15"/>
      <c r="M92" s="15"/>
      <c r="N92" s="15"/>
    </row>
    <row r="93" spans="1:14" x14ac:dyDescent="0.25">
      <c r="A93" s="15"/>
      <c r="B93" s="15"/>
      <c r="C93" s="15"/>
      <c r="D93" s="15"/>
      <c r="E93" s="15"/>
      <c r="F93" s="15"/>
      <c r="G93" s="15"/>
      <c r="H93" s="15"/>
      <c r="I93" s="15"/>
      <c r="J93" s="15"/>
      <c r="K93" s="15"/>
      <c r="L93" s="15"/>
      <c r="M93" s="15"/>
      <c r="N93" s="15"/>
    </row>
    <row r="94" spans="1:14" x14ac:dyDescent="0.25">
      <c r="A94" s="15"/>
      <c r="B94" s="15"/>
      <c r="C94" s="15"/>
      <c r="D94" s="15"/>
      <c r="E94" s="15"/>
      <c r="F94" s="15"/>
      <c r="G94" s="15"/>
      <c r="H94" s="15"/>
      <c r="I94" s="15"/>
      <c r="J94" s="15"/>
      <c r="K94" s="15"/>
      <c r="L94" s="15"/>
      <c r="M94" s="15"/>
      <c r="N94" s="15"/>
    </row>
    <row r="95" spans="1:14" x14ac:dyDescent="0.25">
      <c r="A95" s="15"/>
      <c r="B95" s="15"/>
      <c r="C95" s="15"/>
      <c r="D95" s="15"/>
      <c r="E95" s="15"/>
      <c r="F95" s="15"/>
      <c r="G95" s="15"/>
      <c r="H95" s="15"/>
      <c r="I95" s="15"/>
      <c r="J95" s="15"/>
      <c r="K95" s="15"/>
      <c r="L95" s="15"/>
      <c r="M95" s="15"/>
      <c r="N95" s="15"/>
    </row>
    <row r="96" spans="1:14" x14ac:dyDescent="0.25">
      <c r="A96" s="15"/>
      <c r="B96" s="15"/>
      <c r="C96" s="15"/>
      <c r="D96" s="15"/>
      <c r="E96" s="15"/>
      <c r="F96" s="15"/>
      <c r="G96" s="15"/>
      <c r="H96" s="15"/>
      <c r="I96" s="15"/>
      <c r="J96" s="15"/>
      <c r="K96" s="15"/>
      <c r="L96" s="15"/>
      <c r="M96" s="15"/>
      <c r="N96" s="15"/>
    </row>
    <row r="97" spans="1:14" x14ac:dyDescent="0.25">
      <c r="A97" s="15"/>
      <c r="B97" s="15"/>
      <c r="C97" s="15"/>
      <c r="D97" s="15"/>
      <c r="E97" s="15"/>
      <c r="F97" s="15"/>
      <c r="G97" s="15"/>
      <c r="H97" s="15"/>
      <c r="I97" s="15"/>
      <c r="J97" s="15"/>
      <c r="K97" s="15"/>
      <c r="L97" s="15"/>
      <c r="M97" s="15"/>
      <c r="N97" s="15"/>
    </row>
    <row r="98" spans="1:14" x14ac:dyDescent="0.25">
      <c r="A98" s="15"/>
      <c r="B98" s="15"/>
      <c r="C98" s="15"/>
      <c r="D98" s="15"/>
      <c r="E98" s="15"/>
      <c r="F98" s="15"/>
      <c r="G98" s="15"/>
      <c r="H98" s="15"/>
      <c r="I98" s="15"/>
      <c r="J98" s="15"/>
      <c r="K98" s="15"/>
      <c r="L98" s="15"/>
      <c r="M98" s="15"/>
      <c r="N98" s="15"/>
    </row>
    <row r="99" spans="1:14" x14ac:dyDescent="0.25">
      <c r="A99" s="15"/>
      <c r="B99" s="15"/>
      <c r="C99" s="15"/>
      <c r="D99" s="15"/>
      <c r="E99" s="15"/>
      <c r="F99" s="15"/>
      <c r="G99" s="15"/>
      <c r="H99" s="15"/>
      <c r="I99" s="15"/>
      <c r="J99" s="15"/>
      <c r="K99" s="15"/>
      <c r="L99" s="15"/>
      <c r="M99" s="15"/>
      <c r="N99" s="15"/>
    </row>
    <row r="100" spans="1:14" x14ac:dyDescent="0.25">
      <c r="A100" s="15"/>
      <c r="B100" s="15"/>
      <c r="C100" s="15"/>
      <c r="D100" s="15"/>
      <c r="E100" s="15"/>
      <c r="F100" s="15"/>
      <c r="G100" s="15"/>
      <c r="H100" s="15"/>
      <c r="I100" s="15"/>
      <c r="J100" s="15"/>
      <c r="K100" s="15"/>
      <c r="L100" s="15"/>
      <c r="M100" s="15"/>
      <c r="N100" s="15"/>
    </row>
    <row r="101" spans="1:14" x14ac:dyDescent="0.25">
      <c r="A101" s="15"/>
      <c r="B101" s="15"/>
      <c r="C101" s="15"/>
      <c r="D101" s="15"/>
      <c r="E101" s="15"/>
      <c r="F101" s="15"/>
      <c r="G101" s="15"/>
      <c r="H101" s="15"/>
      <c r="I101" s="15"/>
      <c r="J101" s="15"/>
      <c r="K101" s="15"/>
      <c r="L101" s="15"/>
      <c r="M101" s="15"/>
      <c r="N101" s="15"/>
    </row>
    <row r="102" spans="1:14" x14ac:dyDescent="0.25">
      <c r="A102" s="15"/>
      <c r="B102" s="15"/>
      <c r="C102" s="15"/>
      <c r="D102" s="15"/>
      <c r="E102" s="15"/>
      <c r="F102" s="15"/>
      <c r="G102" s="15"/>
      <c r="H102" s="15"/>
      <c r="I102" s="15"/>
      <c r="J102" s="15"/>
      <c r="K102" s="15"/>
      <c r="L102" s="15"/>
      <c r="M102" s="15"/>
      <c r="N102" s="15"/>
    </row>
    <row r="103" spans="1:14" x14ac:dyDescent="0.25">
      <c r="A103" s="15"/>
      <c r="B103" s="15"/>
      <c r="C103" s="15"/>
      <c r="D103" s="15"/>
      <c r="E103" s="15"/>
      <c r="F103" s="15"/>
      <c r="G103" s="15"/>
      <c r="H103" s="15"/>
      <c r="I103" s="15"/>
      <c r="J103" s="15"/>
      <c r="K103" s="15"/>
      <c r="L103" s="15"/>
      <c r="M103" s="15"/>
      <c r="N103" s="15"/>
    </row>
    <row r="104" spans="1:14" x14ac:dyDescent="0.25">
      <c r="A104" s="15"/>
      <c r="B104" s="15"/>
      <c r="C104" s="15"/>
      <c r="D104" s="15"/>
      <c r="E104" s="15"/>
      <c r="F104" s="15"/>
      <c r="G104" s="15"/>
      <c r="H104" s="15"/>
      <c r="I104" s="15"/>
      <c r="J104" s="15"/>
      <c r="K104" s="15"/>
      <c r="L104" s="15"/>
      <c r="M104" s="15"/>
      <c r="N104" s="15"/>
    </row>
    <row r="105" spans="1:14" x14ac:dyDescent="0.25">
      <c r="A105" s="15"/>
      <c r="B105" s="15"/>
      <c r="C105" s="15"/>
      <c r="D105" s="15"/>
      <c r="E105" s="15"/>
      <c r="F105" s="15"/>
      <c r="G105" s="15"/>
      <c r="H105" s="15"/>
      <c r="I105" s="15"/>
      <c r="J105" s="15"/>
      <c r="K105" s="15"/>
      <c r="L105" s="15"/>
      <c r="M105" s="15"/>
      <c r="N105" s="15"/>
    </row>
    <row r="106" spans="1:14" x14ac:dyDescent="0.25">
      <c r="A106" s="15"/>
      <c r="B106" s="15"/>
      <c r="C106" s="15"/>
      <c r="D106" s="15"/>
      <c r="E106" s="15"/>
      <c r="F106" s="15"/>
      <c r="G106" s="15"/>
      <c r="H106" s="15"/>
      <c r="I106" s="15"/>
      <c r="J106" s="15"/>
      <c r="K106" s="15"/>
      <c r="L106" s="15"/>
      <c r="M106" s="15"/>
      <c r="N106" s="15"/>
    </row>
    <row r="107" spans="1:14" x14ac:dyDescent="0.25">
      <c r="A107" s="15"/>
      <c r="B107" s="15"/>
      <c r="C107" s="15"/>
      <c r="D107" s="15"/>
      <c r="E107" s="15"/>
      <c r="F107" s="15"/>
      <c r="G107" s="15"/>
      <c r="H107" s="15"/>
      <c r="I107" s="15"/>
      <c r="J107" s="15"/>
      <c r="K107" s="15"/>
      <c r="L107" s="15"/>
      <c r="M107" s="15"/>
      <c r="N107" s="15"/>
    </row>
    <row r="108" spans="1:14" x14ac:dyDescent="0.25">
      <c r="A108" s="15"/>
      <c r="B108" s="15"/>
      <c r="C108" s="15"/>
      <c r="D108" s="15"/>
      <c r="E108" s="15"/>
      <c r="F108" s="15"/>
      <c r="G108" s="15"/>
      <c r="H108" s="15"/>
      <c r="I108" s="15"/>
      <c r="J108" s="15"/>
      <c r="K108" s="15"/>
      <c r="L108" s="15"/>
      <c r="M108" s="15"/>
      <c r="N108" s="15"/>
    </row>
    <row r="109" spans="1:14" x14ac:dyDescent="0.25">
      <c r="A109" s="15"/>
      <c r="B109" s="15"/>
      <c r="C109" s="15"/>
      <c r="D109" s="15"/>
      <c r="E109" s="15"/>
      <c r="F109" s="15"/>
      <c r="G109" s="15"/>
      <c r="H109" s="15"/>
      <c r="I109" s="15"/>
      <c r="J109" s="15"/>
      <c r="K109" s="15"/>
      <c r="L109" s="15"/>
      <c r="M109" s="15"/>
      <c r="N109" s="15"/>
    </row>
    <row r="110" spans="1:14" x14ac:dyDescent="0.25">
      <c r="A110" s="15"/>
      <c r="B110" s="15"/>
      <c r="C110" s="15"/>
      <c r="D110" s="15"/>
      <c r="E110" s="15"/>
      <c r="F110" s="15"/>
      <c r="G110" s="15"/>
      <c r="H110" s="15"/>
      <c r="I110" s="15"/>
      <c r="J110" s="15"/>
      <c r="K110" s="15"/>
      <c r="L110" s="15"/>
      <c r="M110" s="15"/>
      <c r="N110" s="15"/>
    </row>
    <row r="111" spans="1:14" x14ac:dyDescent="0.25">
      <c r="A111" s="15"/>
      <c r="B111" s="15"/>
      <c r="C111" s="15"/>
      <c r="D111" s="15"/>
      <c r="E111" s="15"/>
      <c r="F111" s="15"/>
      <c r="G111" s="15"/>
      <c r="H111" s="15"/>
      <c r="I111" s="15"/>
      <c r="J111" s="15"/>
      <c r="K111" s="15"/>
      <c r="L111" s="15"/>
      <c r="M111" s="15"/>
      <c r="N111" s="15"/>
    </row>
    <row r="112" spans="1:14" x14ac:dyDescent="0.25">
      <c r="A112" s="15"/>
      <c r="B112" s="15"/>
      <c r="C112" s="15"/>
      <c r="D112" s="15"/>
      <c r="E112" s="15"/>
      <c r="F112" s="15"/>
      <c r="G112" s="15"/>
      <c r="H112" s="15"/>
      <c r="I112" s="15"/>
      <c r="J112" s="15"/>
      <c r="K112" s="15"/>
      <c r="L112" s="15"/>
      <c r="M112" s="15"/>
      <c r="N112" s="15"/>
    </row>
    <row r="113" spans="1:14" x14ac:dyDescent="0.25">
      <c r="A113" s="15"/>
      <c r="B113" s="15"/>
      <c r="C113" s="15"/>
      <c r="D113" s="15"/>
      <c r="E113" s="15"/>
      <c r="F113" s="15"/>
      <c r="G113" s="15"/>
      <c r="H113" s="15"/>
      <c r="I113" s="15"/>
      <c r="J113" s="15"/>
      <c r="K113" s="15"/>
      <c r="L113" s="15"/>
      <c r="M113" s="15"/>
      <c r="N113" s="15"/>
    </row>
    <row r="114" spans="1:14" x14ac:dyDescent="0.25">
      <c r="A114" s="15"/>
      <c r="B114" s="15"/>
      <c r="C114" s="15"/>
      <c r="D114" s="15"/>
      <c r="E114" s="15"/>
      <c r="F114" s="15"/>
      <c r="G114" s="15"/>
      <c r="H114" s="15"/>
      <c r="I114" s="15"/>
      <c r="J114" s="15"/>
      <c r="K114" s="15"/>
      <c r="L114" s="15"/>
      <c r="M114" s="15"/>
      <c r="N114" s="15"/>
    </row>
    <row r="115" spans="1:14" x14ac:dyDescent="0.25">
      <c r="A115" s="15"/>
      <c r="B115" s="15"/>
      <c r="C115" s="15"/>
      <c r="D115" s="15"/>
      <c r="E115" s="15"/>
      <c r="F115" s="15"/>
      <c r="G115" s="15"/>
      <c r="H115" s="15"/>
      <c r="I115" s="15"/>
      <c r="J115" s="15"/>
      <c r="K115" s="15"/>
      <c r="L115" s="15"/>
      <c r="M115" s="15"/>
      <c r="N115" s="15"/>
    </row>
    <row r="116" spans="1:14" x14ac:dyDescent="0.25">
      <c r="A116" s="15"/>
      <c r="B116" s="15"/>
      <c r="C116" s="15"/>
      <c r="D116" s="15"/>
      <c r="E116" s="15"/>
      <c r="F116" s="15"/>
      <c r="G116" s="15"/>
      <c r="H116" s="15"/>
      <c r="I116" s="15"/>
      <c r="J116" s="15"/>
      <c r="K116" s="15"/>
      <c r="L116" s="15"/>
      <c r="M116" s="15"/>
      <c r="N116" s="15"/>
    </row>
    <row r="117" spans="1:14" x14ac:dyDescent="0.25">
      <c r="A117" s="15"/>
      <c r="B117" s="15"/>
      <c r="C117" s="15"/>
      <c r="D117" s="15"/>
      <c r="E117" s="15"/>
      <c r="F117" s="15"/>
      <c r="G117" s="15"/>
      <c r="H117" s="15"/>
      <c r="I117" s="15"/>
      <c r="J117" s="15"/>
      <c r="K117" s="15"/>
      <c r="L117" s="15"/>
      <c r="M117" s="15"/>
      <c r="N117" s="15"/>
    </row>
    <row r="118" spans="1:14" x14ac:dyDescent="0.25">
      <c r="A118" s="15"/>
      <c r="B118" s="15"/>
      <c r="C118" s="15"/>
      <c r="D118" s="15"/>
      <c r="E118" s="15"/>
      <c r="F118" s="15"/>
      <c r="G118" s="15"/>
      <c r="H118" s="15"/>
      <c r="I118" s="15"/>
      <c r="J118" s="15"/>
      <c r="K118" s="15"/>
      <c r="L118" s="15"/>
      <c r="M118" s="15"/>
      <c r="N118" s="15"/>
    </row>
    <row r="119" spans="1:14" x14ac:dyDescent="0.25">
      <c r="A119" s="15"/>
      <c r="B119" s="15"/>
      <c r="C119" s="15"/>
      <c r="D119" s="15"/>
      <c r="E119" s="15"/>
      <c r="F119" s="15"/>
      <c r="G119" s="15"/>
      <c r="H119" s="15"/>
      <c r="I119" s="15"/>
      <c r="J119" s="15"/>
      <c r="K119" s="15"/>
      <c r="L119" s="15"/>
      <c r="M119" s="15"/>
      <c r="N119" s="15"/>
    </row>
    <row r="120" spans="1:14" x14ac:dyDescent="0.25">
      <c r="A120" s="15"/>
      <c r="B120" s="15"/>
      <c r="C120" s="15"/>
      <c r="D120" s="15"/>
      <c r="E120" s="15"/>
      <c r="F120" s="15"/>
      <c r="G120" s="15"/>
      <c r="H120" s="15"/>
      <c r="I120" s="15"/>
      <c r="J120" s="15"/>
      <c r="K120" s="15"/>
      <c r="L120" s="15"/>
      <c r="M120" s="15"/>
      <c r="N120" s="15"/>
    </row>
    <row r="121" spans="1:14" x14ac:dyDescent="0.25">
      <c r="A121" s="15"/>
      <c r="B121" s="15"/>
      <c r="C121" s="15"/>
      <c r="D121" s="15"/>
      <c r="E121" s="15"/>
      <c r="F121" s="15"/>
      <c r="G121" s="15"/>
      <c r="H121" s="15"/>
      <c r="I121" s="15"/>
      <c r="J121" s="15"/>
      <c r="K121" s="15"/>
      <c r="L121" s="15"/>
      <c r="M121" s="15"/>
      <c r="N121" s="15"/>
    </row>
    <row r="122" spans="1:14" x14ac:dyDescent="0.25">
      <c r="A122" s="15"/>
      <c r="B122" s="15"/>
      <c r="C122" s="15"/>
      <c r="D122" s="15"/>
      <c r="E122" s="15"/>
      <c r="F122" s="15"/>
      <c r="G122" s="15"/>
      <c r="H122" s="15"/>
      <c r="I122" s="15"/>
      <c r="J122" s="15"/>
      <c r="K122" s="15"/>
      <c r="L122" s="15"/>
      <c r="M122" s="15"/>
      <c r="N122" s="15"/>
    </row>
    <row r="123" spans="1:14" x14ac:dyDescent="0.25">
      <c r="A123" s="15"/>
      <c r="B123" s="15"/>
      <c r="C123" s="15"/>
      <c r="D123" s="15"/>
      <c r="E123" s="15"/>
      <c r="F123" s="15"/>
      <c r="G123" s="15"/>
      <c r="H123" s="15"/>
      <c r="I123" s="15"/>
      <c r="J123" s="15"/>
      <c r="K123" s="15"/>
      <c r="L123" s="15"/>
      <c r="M123" s="15"/>
      <c r="N123" s="15"/>
    </row>
    <row r="124" spans="1:14" x14ac:dyDescent="0.25">
      <c r="A124" s="15"/>
      <c r="B124" s="15"/>
      <c r="C124" s="15"/>
      <c r="D124" s="15"/>
      <c r="E124" s="15"/>
      <c r="F124" s="15"/>
      <c r="G124" s="15"/>
      <c r="H124" s="15"/>
      <c r="I124" s="15"/>
      <c r="J124" s="15"/>
      <c r="K124" s="15"/>
      <c r="L124" s="15"/>
      <c r="M124" s="15"/>
      <c r="N124" s="15"/>
    </row>
    <row r="125" spans="1:14" x14ac:dyDescent="0.25">
      <c r="A125" s="15"/>
      <c r="B125" s="15"/>
      <c r="C125" s="15"/>
      <c r="D125" s="15"/>
      <c r="E125" s="15"/>
      <c r="F125" s="15"/>
      <c r="G125" s="15"/>
      <c r="H125" s="15"/>
      <c r="I125" s="15"/>
      <c r="J125" s="15"/>
      <c r="K125" s="15"/>
      <c r="L125" s="15"/>
      <c r="M125" s="15"/>
      <c r="N125" s="15"/>
    </row>
    <row r="126" spans="1:14" x14ac:dyDescent="0.25">
      <c r="A126" s="15"/>
      <c r="B126" s="15"/>
      <c r="C126" s="15"/>
      <c r="D126" s="15"/>
      <c r="E126" s="15"/>
      <c r="F126" s="15"/>
      <c r="G126" s="15"/>
      <c r="H126" s="15"/>
      <c r="I126" s="15"/>
      <c r="J126" s="15"/>
      <c r="K126" s="15"/>
      <c r="L126" s="15"/>
      <c r="M126" s="15"/>
      <c r="N126" s="15"/>
    </row>
    <row r="127" spans="1:14" x14ac:dyDescent="0.25">
      <c r="A127" s="15"/>
      <c r="B127" s="15"/>
      <c r="C127" s="15"/>
      <c r="D127" s="15"/>
      <c r="E127" s="15"/>
      <c r="F127" s="15"/>
      <c r="G127" s="15"/>
      <c r="H127" s="15"/>
      <c r="I127" s="15"/>
      <c r="J127" s="15"/>
      <c r="K127" s="15"/>
      <c r="L127" s="15"/>
      <c r="M127" s="15"/>
      <c r="N127" s="15"/>
    </row>
    <row r="128" spans="1:14" x14ac:dyDescent="0.25">
      <c r="A128" s="15"/>
      <c r="B128" s="15"/>
      <c r="C128" s="15"/>
      <c r="D128" s="15"/>
      <c r="E128" s="15"/>
      <c r="F128" s="15"/>
      <c r="G128" s="15"/>
      <c r="H128" s="15"/>
      <c r="I128" s="15"/>
      <c r="J128" s="15"/>
      <c r="K128" s="15"/>
      <c r="L128" s="15"/>
      <c r="M128" s="15"/>
      <c r="N128" s="15"/>
    </row>
    <row r="129" spans="1:14" x14ac:dyDescent="0.25">
      <c r="A129" s="15"/>
      <c r="B129" s="15"/>
      <c r="C129" s="15"/>
      <c r="D129" s="15"/>
      <c r="E129" s="15"/>
      <c r="F129" s="15"/>
      <c r="G129" s="15"/>
      <c r="H129" s="15"/>
      <c r="I129" s="15"/>
      <c r="J129" s="15"/>
      <c r="K129" s="15"/>
      <c r="L129" s="15"/>
      <c r="M129" s="15"/>
      <c r="N129" s="15"/>
    </row>
    <row r="130" spans="1:14" x14ac:dyDescent="0.25">
      <c r="A130" s="15"/>
      <c r="B130" s="15"/>
      <c r="C130" s="15"/>
      <c r="D130" s="15"/>
      <c r="E130" s="15"/>
      <c r="F130" s="15"/>
      <c r="G130" s="15"/>
      <c r="H130" s="15"/>
      <c r="I130" s="15"/>
      <c r="J130" s="15"/>
      <c r="K130" s="15"/>
      <c r="L130" s="15"/>
      <c r="M130" s="15"/>
      <c r="N130" s="15"/>
    </row>
    <row r="131" spans="1:14" x14ac:dyDescent="0.25">
      <c r="A131" s="15"/>
      <c r="B131" s="15"/>
      <c r="C131" s="15"/>
      <c r="D131" s="15"/>
      <c r="E131" s="15"/>
      <c r="F131" s="15"/>
      <c r="G131" s="15"/>
      <c r="H131" s="15"/>
      <c r="I131" s="15"/>
      <c r="J131" s="15"/>
      <c r="K131" s="15"/>
      <c r="L131" s="15"/>
      <c r="M131" s="15"/>
      <c r="N131" s="15"/>
    </row>
    <row r="132" spans="1:14" x14ac:dyDescent="0.25">
      <c r="A132" s="15"/>
      <c r="B132" s="15"/>
      <c r="C132" s="15"/>
      <c r="D132" s="15"/>
      <c r="E132" s="15"/>
      <c r="F132" s="15"/>
      <c r="G132" s="15"/>
      <c r="H132" s="15"/>
      <c r="I132" s="15"/>
      <c r="J132" s="15"/>
      <c r="K132" s="15"/>
      <c r="L132" s="15"/>
      <c r="M132" s="15"/>
      <c r="N132" s="15"/>
    </row>
    <row r="133" spans="1:14" x14ac:dyDescent="0.25">
      <c r="A133" s="15"/>
      <c r="B133" s="15"/>
      <c r="C133" s="15"/>
      <c r="D133" s="15"/>
      <c r="E133" s="15"/>
      <c r="F133" s="15"/>
      <c r="G133" s="15"/>
      <c r="H133" s="15"/>
      <c r="I133" s="15"/>
      <c r="J133" s="15"/>
      <c r="K133" s="15"/>
      <c r="L133" s="15"/>
      <c r="M133" s="15"/>
      <c r="N133" s="15"/>
    </row>
    <row r="134" spans="1:14" x14ac:dyDescent="0.25">
      <c r="A134" s="15"/>
      <c r="B134" s="15"/>
      <c r="C134" s="15"/>
      <c r="D134" s="15"/>
      <c r="E134" s="15"/>
      <c r="F134" s="15"/>
      <c r="G134" s="15"/>
      <c r="H134" s="15"/>
      <c r="I134" s="15"/>
      <c r="J134" s="15"/>
      <c r="K134" s="15"/>
      <c r="L134" s="15"/>
      <c r="M134" s="15"/>
      <c r="N134" s="15"/>
    </row>
    <row r="135" spans="1:14" x14ac:dyDescent="0.25">
      <c r="A135" s="15"/>
      <c r="B135" s="15"/>
      <c r="C135" s="15"/>
      <c r="D135" s="15"/>
      <c r="E135" s="15"/>
      <c r="F135" s="15"/>
      <c r="G135" s="15"/>
      <c r="H135" s="15"/>
      <c r="I135" s="15"/>
      <c r="J135" s="15"/>
      <c r="K135" s="15"/>
      <c r="L135" s="15"/>
      <c r="M135" s="15"/>
      <c r="N135" s="15"/>
    </row>
    <row r="136" spans="1:14" x14ac:dyDescent="0.25">
      <c r="A136" s="15"/>
      <c r="B136" s="15"/>
      <c r="C136" s="15"/>
      <c r="D136" s="15"/>
      <c r="E136" s="15"/>
      <c r="F136" s="15"/>
      <c r="G136" s="15"/>
      <c r="H136" s="15"/>
      <c r="I136" s="15"/>
      <c r="J136" s="15"/>
      <c r="K136" s="15"/>
      <c r="L136" s="15"/>
      <c r="M136" s="15"/>
      <c r="N136" s="15"/>
    </row>
    <row r="137" spans="1:14" x14ac:dyDescent="0.25">
      <c r="A137" s="15"/>
      <c r="B137" s="15"/>
      <c r="C137" s="15"/>
      <c r="D137" s="15"/>
      <c r="E137" s="15"/>
      <c r="F137" s="15"/>
      <c r="G137" s="15"/>
      <c r="H137" s="15"/>
      <c r="I137" s="15"/>
      <c r="J137" s="15"/>
      <c r="K137" s="15"/>
      <c r="L137" s="15"/>
      <c r="M137" s="15"/>
      <c r="N137" s="15"/>
    </row>
    <row r="138" spans="1:14" x14ac:dyDescent="0.25">
      <c r="A138" s="15"/>
      <c r="B138" s="15"/>
      <c r="C138" s="15"/>
      <c r="D138" s="15"/>
      <c r="E138" s="15"/>
      <c r="F138" s="15"/>
      <c r="G138" s="15"/>
      <c r="H138" s="15"/>
      <c r="I138" s="15"/>
      <c r="J138" s="15"/>
      <c r="K138" s="15"/>
      <c r="L138" s="15"/>
      <c r="M138" s="15"/>
      <c r="N138" s="15"/>
    </row>
    <row r="139" spans="1:14" x14ac:dyDescent="0.25">
      <c r="A139" s="15"/>
      <c r="B139" s="15"/>
      <c r="C139" s="15"/>
      <c r="D139" s="15"/>
      <c r="E139" s="15"/>
      <c r="F139" s="15"/>
      <c r="G139" s="15"/>
      <c r="H139" s="15"/>
      <c r="I139" s="15"/>
      <c r="J139" s="15"/>
      <c r="K139" s="15"/>
      <c r="L139" s="15"/>
      <c r="M139" s="15"/>
      <c r="N139" s="15"/>
    </row>
    <row r="140" spans="1:14" x14ac:dyDescent="0.25">
      <c r="A140" s="15"/>
      <c r="B140" s="15"/>
      <c r="C140" s="15"/>
      <c r="D140" s="15"/>
      <c r="E140" s="15"/>
      <c r="F140" s="15"/>
      <c r="G140" s="15"/>
      <c r="H140" s="15"/>
      <c r="I140" s="15"/>
      <c r="J140" s="15"/>
      <c r="K140" s="15"/>
      <c r="L140" s="15"/>
      <c r="M140" s="15"/>
      <c r="N140" s="15"/>
    </row>
    <row r="141" spans="1:14" x14ac:dyDescent="0.25">
      <c r="A141" s="15"/>
      <c r="B141" s="15"/>
      <c r="C141" s="15"/>
      <c r="D141" s="15"/>
      <c r="E141" s="15"/>
      <c r="F141" s="15"/>
      <c r="G141" s="15"/>
      <c r="H141" s="15"/>
      <c r="I141" s="15"/>
      <c r="J141" s="15"/>
      <c r="K141" s="15"/>
      <c r="L141" s="15"/>
      <c r="M141" s="15"/>
      <c r="N141" s="15"/>
    </row>
    <row r="142" spans="1:14" x14ac:dyDescent="0.25">
      <c r="A142" s="15"/>
      <c r="B142" s="15"/>
      <c r="C142" s="15"/>
      <c r="D142" s="15"/>
      <c r="E142" s="15"/>
      <c r="F142" s="15"/>
      <c r="G142" s="15"/>
      <c r="H142" s="15"/>
      <c r="I142" s="15"/>
      <c r="J142" s="15"/>
      <c r="K142" s="15"/>
      <c r="L142" s="15"/>
      <c r="M142" s="15"/>
      <c r="N142" s="15"/>
    </row>
    <row r="143" spans="1:14" x14ac:dyDescent="0.25">
      <c r="A143" s="15"/>
      <c r="B143" s="15"/>
      <c r="C143" s="15"/>
      <c r="D143" s="15"/>
      <c r="E143" s="15"/>
      <c r="F143" s="15"/>
      <c r="G143" s="15"/>
      <c r="H143" s="15"/>
      <c r="I143" s="15"/>
      <c r="J143" s="15"/>
      <c r="K143" s="15"/>
      <c r="L143" s="15"/>
      <c r="M143" s="15"/>
      <c r="N143" s="15"/>
    </row>
    <row r="144" spans="1:14" x14ac:dyDescent="0.25">
      <c r="A144" s="15"/>
      <c r="B144" s="15"/>
      <c r="C144" s="15"/>
      <c r="D144" s="15"/>
      <c r="E144" s="15"/>
      <c r="F144" s="15"/>
      <c r="G144" s="15"/>
      <c r="H144" s="15"/>
      <c r="I144" s="15"/>
      <c r="J144" s="15"/>
      <c r="K144" s="15"/>
      <c r="L144" s="15"/>
      <c r="M144" s="15"/>
      <c r="N144" s="15"/>
    </row>
    <row r="145" spans="1:14" x14ac:dyDescent="0.25">
      <c r="A145" s="15"/>
      <c r="B145" s="15"/>
      <c r="C145" s="15"/>
      <c r="D145" s="15"/>
      <c r="E145" s="15"/>
      <c r="F145" s="15"/>
      <c r="G145" s="15"/>
      <c r="H145" s="15"/>
      <c r="I145" s="15"/>
      <c r="J145" s="15"/>
      <c r="K145" s="15"/>
      <c r="L145" s="15"/>
      <c r="M145" s="15"/>
      <c r="N145" s="15"/>
    </row>
    <row r="146" spans="1:14" x14ac:dyDescent="0.25">
      <c r="A146" s="15"/>
      <c r="B146" s="15"/>
      <c r="C146" s="15"/>
      <c r="D146" s="15"/>
      <c r="E146" s="15"/>
      <c r="F146" s="15"/>
      <c r="G146" s="15"/>
      <c r="H146" s="15"/>
      <c r="I146" s="15"/>
      <c r="J146" s="15"/>
      <c r="K146" s="15"/>
      <c r="L146" s="15"/>
      <c r="M146" s="15"/>
      <c r="N146" s="15"/>
    </row>
    <row r="147" spans="1:14" x14ac:dyDescent="0.25">
      <c r="A147" s="15"/>
      <c r="B147" s="15"/>
      <c r="C147" s="15"/>
      <c r="D147" s="15"/>
      <c r="E147" s="15"/>
      <c r="F147" s="15"/>
      <c r="G147" s="15"/>
      <c r="H147" s="15"/>
      <c r="I147" s="15"/>
      <c r="J147" s="15"/>
      <c r="K147" s="15"/>
      <c r="L147" s="15"/>
      <c r="M147" s="15"/>
      <c r="N147" s="15"/>
    </row>
    <row r="148" spans="1:14" x14ac:dyDescent="0.25">
      <c r="A148" s="15"/>
      <c r="B148" s="15"/>
      <c r="C148" s="15"/>
      <c r="D148" s="15"/>
      <c r="E148" s="15"/>
      <c r="F148" s="15"/>
      <c r="G148" s="15"/>
      <c r="H148" s="15"/>
      <c r="I148" s="15"/>
      <c r="J148" s="15"/>
      <c r="K148" s="15"/>
      <c r="L148" s="15"/>
      <c r="M148" s="15"/>
      <c r="N148" s="15"/>
    </row>
    <row r="149" spans="1:14" x14ac:dyDescent="0.25">
      <c r="A149" s="15"/>
      <c r="B149" s="15"/>
      <c r="C149" s="15"/>
      <c r="D149" s="15"/>
      <c r="E149" s="15"/>
      <c r="F149" s="15"/>
      <c r="G149" s="15"/>
      <c r="H149" s="15"/>
      <c r="I149" s="15"/>
      <c r="J149" s="15"/>
      <c r="K149" s="15"/>
      <c r="L149" s="15"/>
      <c r="M149" s="15"/>
      <c r="N149" s="15"/>
    </row>
    <row r="150" spans="1:14" x14ac:dyDescent="0.25">
      <c r="A150" s="15"/>
      <c r="B150" s="15"/>
      <c r="C150" s="15"/>
      <c r="D150" s="15"/>
      <c r="E150" s="15"/>
      <c r="F150" s="15"/>
      <c r="G150" s="15"/>
      <c r="H150" s="15"/>
      <c r="I150" s="15"/>
      <c r="J150" s="15"/>
      <c r="K150" s="15"/>
      <c r="L150" s="15"/>
      <c r="M150" s="15"/>
      <c r="N150" s="15"/>
    </row>
    <row r="151" spans="1:14" x14ac:dyDescent="0.25">
      <c r="A151" s="15"/>
      <c r="B151" s="15"/>
      <c r="C151" s="15"/>
      <c r="D151" s="15"/>
      <c r="E151" s="15"/>
      <c r="F151" s="15"/>
      <c r="G151" s="15"/>
      <c r="H151" s="15"/>
      <c r="I151" s="15"/>
      <c r="J151" s="15"/>
      <c r="K151" s="15"/>
      <c r="L151" s="15"/>
      <c r="M151" s="15"/>
      <c r="N151" s="15"/>
    </row>
    <row r="152" spans="1:14" x14ac:dyDescent="0.25">
      <c r="A152" s="15"/>
      <c r="B152" s="15"/>
      <c r="C152" s="15"/>
      <c r="D152" s="15"/>
      <c r="E152" s="15"/>
      <c r="F152" s="15"/>
      <c r="G152" s="15"/>
      <c r="H152" s="15"/>
      <c r="I152" s="15"/>
      <c r="J152" s="15"/>
      <c r="K152" s="15"/>
      <c r="L152" s="15"/>
      <c r="M152" s="15"/>
      <c r="N152" s="15"/>
    </row>
    <row r="153" spans="1:14" x14ac:dyDescent="0.25">
      <c r="A153" s="15"/>
      <c r="B153" s="15"/>
      <c r="C153" s="15"/>
      <c r="D153" s="15"/>
      <c r="E153" s="15"/>
      <c r="F153" s="15"/>
      <c r="G153" s="15"/>
      <c r="H153" s="15"/>
      <c r="I153" s="15"/>
      <c r="J153" s="15"/>
      <c r="K153" s="15"/>
      <c r="L153" s="15"/>
      <c r="M153" s="15"/>
      <c r="N153" s="15"/>
    </row>
    <row r="154" spans="1:14" x14ac:dyDescent="0.25">
      <c r="A154" s="15"/>
      <c r="B154" s="15"/>
      <c r="C154" s="15"/>
      <c r="D154" s="15"/>
      <c r="E154" s="15"/>
      <c r="F154" s="15"/>
      <c r="G154" s="15"/>
      <c r="H154" s="15"/>
      <c r="I154" s="15"/>
      <c r="J154" s="15"/>
      <c r="K154" s="15"/>
      <c r="L154" s="15"/>
      <c r="M154" s="15"/>
      <c r="N154" s="15"/>
    </row>
    <row r="155" spans="1:14" x14ac:dyDescent="0.25">
      <c r="A155" s="15"/>
      <c r="B155" s="15"/>
      <c r="C155" s="15"/>
      <c r="D155" s="15"/>
      <c r="E155" s="15"/>
      <c r="F155" s="15"/>
      <c r="G155" s="15"/>
      <c r="H155" s="15"/>
      <c r="I155" s="15"/>
      <c r="J155" s="15"/>
      <c r="K155" s="15"/>
      <c r="L155" s="15"/>
      <c r="M155" s="15"/>
      <c r="N155" s="15"/>
    </row>
    <row r="156" spans="1:14" x14ac:dyDescent="0.25">
      <c r="A156" s="15"/>
      <c r="B156" s="15"/>
      <c r="C156" s="15"/>
      <c r="D156" s="15"/>
      <c r="E156" s="15"/>
      <c r="F156" s="15"/>
      <c r="G156" s="15"/>
      <c r="H156" s="15"/>
      <c r="I156" s="15"/>
      <c r="J156" s="15"/>
      <c r="K156" s="15"/>
      <c r="L156" s="15"/>
      <c r="M156" s="15"/>
      <c r="N156" s="15"/>
    </row>
    <row r="157" spans="1:14" x14ac:dyDescent="0.25">
      <c r="A157" s="15"/>
      <c r="B157" s="15"/>
      <c r="C157" s="15"/>
      <c r="D157" s="15"/>
      <c r="E157" s="15"/>
      <c r="F157" s="15"/>
      <c r="G157" s="15"/>
      <c r="H157" s="15"/>
      <c r="I157" s="15"/>
      <c r="J157" s="15"/>
      <c r="K157" s="15"/>
      <c r="L157" s="15"/>
      <c r="M157" s="15"/>
      <c r="N157" s="15"/>
    </row>
    <row r="158" spans="1:14" x14ac:dyDescent="0.25">
      <c r="A158" s="15"/>
      <c r="B158" s="15"/>
      <c r="C158" s="15"/>
      <c r="D158" s="15"/>
      <c r="E158" s="15"/>
      <c r="F158" s="15"/>
      <c r="G158" s="15"/>
      <c r="H158" s="15"/>
      <c r="I158" s="15"/>
      <c r="J158" s="15"/>
      <c r="K158" s="15"/>
      <c r="L158" s="15"/>
      <c r="M158" s="15"/>
      <c r="N158" s="15"/>
    </row>
    <row r="159" spans="1:14" x14ac:dyDescent="0.25">
      <c r="A159" s="15"/>
      <c r="B159" s="15"/>
      <c r="C159" s="15"/>
      <c r="D159" s="15"/>
      <c r="E159" s="15"/>
      <c r="F159" s="15"/>
      <c r="G159" s="15"/>
      <c r="H159" s="15"/>
      <c r="I159" s="15"/>
      <c r="J159" s="15"/>
      <c r="K159" s="15"/>
      <c r="L159" s="15"/>
      <c r="M159" s="15"/>
      <c r="N159" s="15"/>
    </row>
    <row r="160" spans="1:14" x14ac:dyDescent="0.25">
      <c r="A160" s="15"/>
      <c r="B160" s="15"/>
      <c r="C160" s="15"/>
      <c r="D160" s="15"/>
      <c r="E160" s="15"/>
      <c r="F160" s="15"/>
      <c r="G160" s="15"/>
      <c r="H160" s="15"/>
      <c r="I160" s="15"/>
      <c r="J160" s="15"/>
      <c r="K160" s="15"/>
      <c r="L160" s="15"/>
      <c r="M160" s="15"/>
      <c r="N160" s="15"/>
    </row>
    <row r="161" spans="1:14" ht="51" x14ac:dyDescent="0.25">
      <c r="A161" s="74" t="s">
        <v>40</v>
      </c>
      <c r="B161" s="75" t="s">
        <v>41</v>
      </c>
      <c r="C161" s="76" t="s">
        <v>0</v>
      </c>
      <c r="D161" s="76" t="s">
        <v>1</v>
      </c>
      <c r="E161" s="76" t="s">
        <v>2</v>
      </c>
      <c r="F161" s="76" t="s">
        <v>3</v>
      </c>
      <c r="G161" s="76" t="s">
        <v>4</v>
      </c>
      <c r="H161" s="76" t="s">
        <v>5</v>
      </c>
      <c r="I161" s="76" t="s">
        <v>6</v>
      </c>
      <c r="J161" s="76" t="s">
        <v>7</v>
      </c>
      <c r="K161" s="76" t="s">
        <v>8</v>
      </c>
      <c r="L161" s="76" t="s">
        <v>9</v>
      </c>
      <c r="M161" s="76" t="s">
        <v>10</v>
      </c>
      <c r="N161" s="76" t="s">
        <v>11</v>
      </c>
    </row>
    <row r="162" spans="1:14" x14ac:dyDescent="0.25">
      <c r="A162" s="77" t="s">
        <v>163</v>
      </c>
      <c r="B162" s="78">
        <v>0.40466666666666651</v>
      </c>
      <c r="C162" s="27"/>
      <c r="D162" s="27"/>
      <c r="E162" s="27"/>
      <c r="F162" s="78">
        <v>0.49700000000000011</v>
      </c>
      <c r="G162" s="78">
        <v>0.49700000000000011</v>
      </c>
      <c r="H162" s="78">
        <v>0.44599999999999934</v>
      </c>
      <c r="I162" s="79">
        <v>0.44599999999999934</v>
      </c>
      <c r="J162" s="78">
        <v>0.44599999999999934</v>
      </c>
      <c r="K162" s="78">
        <v>0.27100000000000013</v>
      </c>
      <c r="L162" s="78">
        <v>0.27100000000000013</v>
      </c>
      <c r="M162" s="37"/>
      <c r="N162" s="37"/>
    </row>
    <row r="163" spans="1:14" x14ac:dyDescent="0.25">
      <c r="A163" s="77" t="s">
        <v>164</v>
      </c>
      <c r="B163" s="78">
        <v>0.33024846876120834</v>
      </c>
      <c r="C163" s="27"/>
      <c r="D163" s="27"/>
      <c r="E163" s="27"/>
      <c r="F163" s="78">
        <v>0.2534926092913824</v>
      </c>
      <c r="G163" s="78">
        <v>0.2534926092913824</v>
      </c>
      <c r="H163" s="78">
        <v>0.41900000000000054</v>
      </c>
      <c r="I163" s="79">
        <v>0.41900000000000054</v>
      </c>
      <c r="J163" s="78">
        <v>0.41900000000000054</v>
      </c>
      <c r="K163" s="78">
        <v>0.31825279699224196</v>
      </c>
      <c r="L163" s="80">
        <v>0.31825279699224196</v>
      </c>
      <c r="M163" s="37"/>
      <c r="N163" s="37"/>
    </row>
    <row r="166" spans="1:14" ht="51" x14ac:dyDescent="0.25">
      <c r="A166" s="74" t="s">
        <v>40</v>
      </c>
      <c r="B166" s="86" t="s">
        <v>41</v>
      </c>
      <c r="C166" s="21" t="s">
        <v>0</v>
      </c>
      <c r="D166" s="21" t="s">
        <v>1</v>
      </c>
      <c r="E166" s="21" t="s">
        <v>2</v>
      </c>
      <c r="F166" s="21" t="s">
        <v>3</v>
      </c>
      <c r="G166" s="21" t="s">
        <v>4</v>
      </c>
      <c r="H166" s="21" t="s">
        <v>5</v>
      </c>
      <c r="I166" s="21" t="s">
        <v>6</v>
      </c>
      <c r="J166" s="21" t="s">
        <v>7</v>
      </c>
      <c r="K166" s="21" t="s">
        <v>8</v>
      </c>
      <c r="L166" s="21" t="s">
        <v>9</v>
      </c>
      <c r="M166" s="21" t="s">
        <v>10</v>
      </c>
      <c r="N166" s="21" t="s">
        <v>11</v>
      </c>
    </row>
    <row r="167" spans="1:14" x14ac:dyDescent="0.25">
      <c r="A167" s="87" t="s">
        <v>153</v>
      </c>
      <c r="B167" s="16">
        <v>0.28277906928084834</v>
      </c>
      <c r="C167" s="12"/>
      <c r="D167" s="12"/>
      <c r="E167" s="12"/>
      <c r="F167" s="16">
        <v>0.34900000000000042</v>
      </c>
      <c r="G167" s="16">
        <v>0.34900000000000042</v>
      </c>
      <c r="H167" s="16">
        <v>0.32037057002989694</v>
      </c>
      <c r="I167" s="16">
        <v>0.32037057002989694</v>
      </c>
      <c r="J167" s="16">
        <v>0.32037057002989694</v>
      </c>
      <c r="K167" s="16">
        <v>0.17896663781264763</v>
      </c>
      <c r="L167" s="88">
        <v>0.17896663781264763</v>
      </c>
      <c r="M167" s="12"/>
      <c r="N167" s="12"/>
    </row>
    <row r="168" spans="1:14" x14ac:dyDescent="0.25">
      <c r="A168" s="87" t="s">
        <v>154</v>
      </c>
      <c r="B168" s="16">
        <v>0.26020458280283548</v>
      </c>
      <c r="C168" s="12"/>
      <c r="D168" s="12"/>
      <c r="E168" s="12"/>
      <c r="F168" s="16">
        <v>0.19400000000000009</v>
      </c>
      <c r="G168" s="16">
        <v>0.19400000000000009</v>
      </c>
      <c r="H168" s="16">
        <v>0.22799367921803251</v>
      </c>
      <c r="I168" s="16">
        <v>0.22799367921803251</v>
      </c>
      <c r="J168" s="16">
        <v>0.22799367921803251</v>
      </c>
      <c r="K168" s="16">
        <v>0.35862006919047396</v>
      </c>
      <c r="L168" s="88">
        <v>0.35862006919047396</v>
      </c>
      <c r="M168" s="12"/>
      <c r="N168" s="12"/>
    </row>
    <row r="171" spans="1:14" ht="51" x14ac:dyDescent="0.25">
      <c r="A171" s="74" t="s">
        <v>40</v>
      </c>
      <c r="B171" s="86" t="s">
        <v>41</v>
      </c>
      <c r="C171" s="21" t="s">
        <v>0</v>
      </c>
      <c r="D171" s="21" t="s">
        <v>1</v>
      </c>
      <c r="E171" s="21" t="s">
        <v>2</v>
      </c>
      <c r="F171" s="21" t="s">
        <v>3</v>
      </c>
      <c r="G171" s="21" t="s">
        <v>4</v>
      </c>
      <c r="H171" s="21" t="s">
        <v>5</v>
      </c>
      <c r="I171" s="21" t="s">
        <v>6</v>
      </c>
      <c r="J171" s="21" t="s">
        <v>7</v>
      </c>
      <c r="K171" s="21" t="s">
        <v>8</v>
      </c>
      <c r="L171" s="21" t="s">
        <v>9</v>
      </c>
      <c r="M171" s="21" t="s">
        <v>10</v>
      </c>
      <c r="N171" s="21" t="s">
        <v>11</v>
      </c>
    </row>
    <row r="172" spans="1:14" x14ac:dyDescent="0.25">
      <c r="A172" s="87" t="s">
        <v>161</v>
      </c>
      <c r="B172" s="16">
        <v>0.35294891214835333</v>
      </c>
      <c r="C172" s="12"/>
      <c r="D172" s="12"/>
      <c r="E172" s="12"/>
      <c r="F172" s="16">
        <v>0.43799999999999994</v>
      </c>
      <c r="G172" s="16">
        <v>0.43799999999999994</v>
      </c>
      <c r="H172" s="16">
        <v>0.34857558627837409</v>
      </c>
      <c r="I172" s="16">
        <v>0.34857558627837409</v>
      </c>
      <c r="J172" s="16">
        <v>0.34857558627837409</v>
      </c>
      <c r="K172" s="16">
        <v>0.27227115016668579</v>
      </c>
      <c r="L172" s="88">
        <v>0.27227115016668579</v>
      </c>
      <c r="M172" s="12"/>
      <c r="N172" s="12"/>
    </row>
    <row r="173" spans="1:14" x14ac:dyDescent="0.25">
      <c r="A173" s="87" t="s">
        <v>162</v>
      </c>
      <c r="B173" s="16">
        <v>0.2743333333333336</v>
      </c>
      <c r="C173" s="12"/>
      <c r="D173" s="12"/>
      <c r="E173" s="12"/>
      <c r="F173" s="16">
        <v>0.18200000000000016</v>
      </c>
      <c r="G173" s="16">
        <v>0.18200000000000016</v>
      </c>
      <c r="H173" s="16">
        <v>0.33300000000000018</v>
      </c>
      <c r="I173" s="16">
        <v>0.33300000000000018</v>
      </c>
      <c r="J173" s="16">
        <v>0.33300000000000018</v>
      </c>
      <c r="K173" s="16">
        <v>0.30800000000000038</v>
      </c>
      <c r="L173" s="88">
        <v>0.30800000000000038</v>
      </c>
      <c r="M173" s="12"/>
      <c r="N173" s="12"/>
    </row>
    <row r="176" spans="1:14" ht="51" x14ac:dyDescent="0.25">
      <c r="A176" s="74" t="s">
        <v>40</v>
      </c>
      <c r="B176" s="86" t="s">
        <v>41</v>
      </c>
      <c r="C176" s="21" t="s">
        <v>0</v>
      </c>
      <c r="D176" s="21" t="s">
        <v>1</v>
      </c>
      <c r="E176" s="21" t="s">
        <v>2</v>
      </c>
      <c r="F176" s="21" t="s">
        <v>3</v>
      </c>
      <c r="G176" s="21" t="s">
        <v>4</v>
      </c>
      <c r="H176" s="21" t="s">
        <v>5</v>
      </c>
      <c r="I176" s="21" t="s">
        <v>6</v>
      </c>
      <c r="J176" s="21" t="s">
        <v>7</v>
      </c>
      <c r="K176" s="21" t="s">
        <v>8</v>
      </c>
      <c r="L176" s="21" t="s">
        <v>9</v>
      </c>
      <c r="M176" s="21" t="s">
        <v>10</v>
      </c>
      <c r="N176" s="21" t="s">
        <v>11</v>
      </c>
    </row>
    <row r="177" spans="1:14" x14ac:dyDescent="0.25">
      <c r="A177" s="87" t="s">
        <v>155</v>
      </c>
      <c r="B177" s="16">
        <v>0.56000000000000005</v>
      </c>
      <c r="C177" s="12"/>
      <c r="D177" s="12"/>
      <c r="E177" s="12"/>
      <c r="F177" s="16">
        <v>0.55700000000000005</v>
      </c>
      <c r="G177" s="16">
        <v>0.55700000000000005</v>
      </c>
      <c r="H177" s="16"/>
      <c r="I177" s="16"/>
      <c r="J177" s="16"/>
      <c r="K177" s="16"/>
      <c r="L177" s="88"/>
      <c r="M177" s="12"/>
      <c r="N177" s="12"/>
    </row>
    <row r="178" spans="1:14" x14ac:dyDescent="0.25">
      <c r="A178" s="87" t="s">
        <v>156</v>
      </c>
      <c r="B178" s="16">
        <v>0.46</v>
      </c>
      <c r="C178" s="12"/>
      <c r="D178" s="12"/>
      <c r="E178" s="12"/>
      <c r="F178" s="16"/>
      <c r="G178" s="16"/>
      <c r="H178" s="16"/>
      <c r="I178" s="16"/>
      <c r="J178" s="16"/>
      <c r="K178" s="16">
        <v>0.45797808039947629</v>
      </c>
      <c r="L178" s="88">
        <v>0.45797808039947629</v>
      </c>
      <c r="M178" s="12"/>
      <c r="N178" s="12"/>
    </row>
    <row r="182" spans="1:14" ht="51" x14ac:dyDescent="0.25">
      <c r="A182" s="74" t="s">
        <v>40</v>
      </c>
      <c r="B182" s="86" t="s">
        <v>41</v>
      </c>
      <c r="C182" s="21" t="s">
        <v>0</v>
      </c>
      <c r="D182" s="21" t="s">
        <v>1</v>
      </c>
      <c r="E182" s="21" t="s">
        <v>2</v>
      </c>
      <c r="F182" s="21" t="s">
        <v>3</v>
      </c>
      <c r="G182" s="21" t="s">
        <v>4</v>
      </c>
      <c r="H182" s="21" t="s">
        <v>5</v>
      </c>
      <c r="I182" s="21" t="s">
        <v>6</v>
      </c>
      <c r="J182" s="21" t="s">
        <v>7</v>
      </c>
      <c r="K182" s="21" t="s">
        <v>8</v>
      </c>
      <c r="L182" s="21" t="s">
        <v>9</v>
      </c>
      <c r="M182" s="21" t="s">
        <v>10</v>
      </c>
      <c r="N182" s="21" t="s">
        <v>11</v>
      </c>
    </row>
    <row r="183" spans="1:14" x14ac:dyDescent="0.25">
      <c r="A183" s="87" t="s">
        <v>159</v>
      </c>
      <c r="B183" s="16">
        <v>0.29632387954003686</v>
      </c>
      <c r="C183" s="12"/>
      <c r="D183" s="12"/>
      <c r="E183" s="12"/>
      <c r="F183" s="16">
        <v>0.324514584319403</v>
      </c>
      <c r="G183" s="16">
        <v>0.324514584319403</v>
      </c>
      <c r="H183" s="16">
        <v>0.33062324014233269</v>
      </c>
      <c r="I183" s="16"/>
      <c r="J183" s="16">
        <v>0.33062324014233269</v>
      </c>
      <c r="K183" s="16">
        <v>0.23383381415837487</v>
      </c>
      <c r="L183" s="88">
        <v>0.23383381415837487</v>
      </c>
      <c r="M183" s="12"/>
      <c r="N183" s="12"/>
    </row>
    <row r="184" spans="1:14" x14ac:dyDescent="0.25">
      <c r="A184" s="87" t="s">
        <v>160</v>
      </c>
      <c r="B184" s="16">
        <v>0.35011863572570512</v>
      </c>
      <c r="C184" s="12"/>
      <c r="D184" s="12"/>
      <c r="E184" s="12"/>
      <c r="F184" s="16">
        <v>9.3350296783985209E-2</v>
      </c>
      <c r="G184" s="16">
        <v>9.3350296783985209E-2</v>
      </c>
      <c r="H184" s="16">
        <v>0.33419900711677075</v>
      </c>
      <c r="I184" s="16"/>
      <c r="J184" s="16">
        <v>0.33419900711677075</v>
      </c>
      <c r="K184" s="16">
        <v>0.62280660327635928</v>
      </c>
      <c r="L184" s="88">
        <v>0.62280660327635928</v>
      </c>
      <c r="M184" s="12"/>
      <c r="N184" s="12"/>
    </row>
    <row r="187" spans="1:14" ht="51" x14ac:dyDescent="0.25">
      <c r="A187" s="74" t="s">
        <v>40</v>
      </c>
      <c r="B187" s="86" t="s">
        <v>41</v>
      </c>
      <c r="C187" s="21" t="s">
        <v>0</v>
      </c>
      <c r="D187" s="21" t="s">
        <v>1</v>
      </c>
      <c r="E187" s="21" t="s">
        <v>2</v>
      </c>
      <c r="F187" s="21" t="s">
        <v>3</v>
      </c>
      <c r="G187" s="21" t="s">
        <v>4</v>
      </c>
      <c r="H187" s="21" t="s">
        <v>5</v>
      </c>
      <c r="I187" s="21" t="s">
        <v>6</v>
      </c>
      <c r="J187" s="21" t="s">
        <v>7</v>
      </c>
      <c r="K187" s="21" t="s">
        <v>8</v>
      </c>
      <c r="L187" s="21" t="s">
        <v>9</v>
      </c>
      <c r="M187" s="21" t="s">
        <v>10</v>
      </c>
      <c r="N187" s="21" t="s">
        <v>11</v>
      </c>
    </row>
    <row r="188" spans="1:14" x14ac:dyDescent="0.25">
      <c r="A188" s="87" t="s">
        <v>157</v>
      </c>
      <c r="B188" s="16">
        <v>0.17786642259819821</v>
      </c>
      <c r="C188" s="12"/>
      <c r="D188" s="12"/>
      <c r="E188" s="12"/>
      <c r="F188" s="16">
        <v>0.18197074371849439</v>
      </c>
      <c r="G188" s="16">
        <v>0.18197074371849439</v>
      </c>
      <c r="H188" s="16">
        <v>0.17513454993597879</v>
      </c>
      <c r="I188" s="16">
        <v>0.17513454993597879</v>
      </c>
      <c r="J188" s="16">
        <v>0.17513454993597879</v>
      </c>
      <c r="K188" s="16">
        <v>0.17649397414012147</v>
      </c>
      <c r="L188" s="88">
        <v>0.17649397414012147</v>
      </c>
      <c r="M188" s="12"/>
      <c r="N188" s="12"/>
    </row>
    <row r="189" spans="1:14" x14ac:dyDescent="0.25">
      <c r="A189" s="87" t="s">
        <v>158</v>
      </c>
      <c r="B189" s="16">
        <v>0.23778528048670544</v>
      </c>
      <c r="C189" s="12"/>
      <c r="D189" s="12"/>
      <c r="E189" s="12"/>
      <c r="F189" s="16">
        <v>0.35858264934951645</v>
      </c>
      <c r="G189" s="16">
        <v>0.35858264934951645</v>
      </c>
      <c r="H189" s="16">
        <v>0.21213736789124116</v>
      </c>
      <c r="I189" s="16">
        <v>0.21213736789124116</v>
      </c>
      <c r="J189" s="16">
        <v>0.21213736789124116</v>
      </c>
      <c r="K189" s="16">
        <v>0.14263582421935869</v>
      </c>
      <c r="L189" s="88">
        <v>0.14263582421935869</v>
      </c>
      <c r="M189" s="12"/>
      <c r="N189" s="12"/>
    </row>
  </sheetData>
  <mergeCells count="1">
    <mergeCell ref="A1:M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C22"/>
  <sheetViews>
    <sheetView zoomScale="90" zoomScaleNormal="90" workbookViewId="0">
      <selection activeCell="I22" sqref="I22"/>
    </sheetView>
  </sheetViews>
  <sheetFormatPr baseColWidth="10" defaultColWidth="11.42578125" defaultRowHeight="15" x14ac:dyDescent="0.25"/>
  <cols>
    <col min="1" max="2" width="11.42578125" style="20"/>
    <col min="3" max="3" width="28.42578125" style="20" bestFit="1" customWidth="1"/>
    <col min="4" max="5" width="11.42578125" style="20"/>
    <col min="6" max="6" width="6.5703125" style="20" customWidth="1"/>
    <col min="7" max="7" width="8" style="20" customWidth="1"/>
    <col min="8" max="8" width="8.7109375" style="20" customWidth="1"/>
    <col min="9" max="9" width="14.5703125" style="20" customWidth="1"/>
    <col min="10" max="12" width="11.42578125" style="20"/>
    <col min="13" max="13" width="20.28515625" style="20" bestFit="1" customWidth="1"/>
    <col min="14" max="16384" width="11.42578125" style="20"/>
  </cols>
  <sheetData>
    <row r="1" spans="1:29" x14ac:dyDescent="0.25">
      <c r="A1" s="142" t="s">
        <v>167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</row>
    <row r="3" spans="1:29" x14ac:dyDescent="0.25">
      <c r="A3" s="158"/>
      <c r="B3" s="149"/>
      <c r="C3" s="149"/>
      <c r="D3" s="150"/>
      <c r="E3" s="157" t="s">
        <v>41</v>
      </c>
      <c r="F3" s="157"/>
      <c r="G3" s="157"/>
      <c r="H3" s="157"/>
      <c r="I3" s="157" t="s">
        <v>99</v>
      </c>
      <c r="J3" s="157"/>
      <c r="K3" s="157"/>
      <c r="L3" s="157"/>
    </row>
    <row r="4" spans="1:29" ht="120" x14ac:dyDescent="0.25">
      <c r="A4" s="50" t="s">
        <v>100</v>
      </c>
      <c r="B4" s="50" t="s">
        <v>98</v>
      </c>
      <c r="C4" s="50" t="s">
        <v>65</v>
      </c>
      <c r="D4" s="50" t="s">
        <v>62</v>
      </c>
      <c r="E4" s="50" t="s">
        <v>67</v>
      </c>
      <c r="F4" s="50" t="s">
        <v>68</v>
      </c>
      <c r="G4" s="50" t="s">
        <v>69</v>
      </c>
      <c r="H4" s="50" t="s">
        <v>70</v>
      </c>
      <c r="I4" s="50" t="s">
        <v>67</v>
      </c>
      <c r="J4" s="50" t="s">
        <v>68</v>
      </c>
      <c r="K4" s="50" t="s">
        <v>69</v>
      </c>
      <c r="L4" s="50" t="s">
        <v>70</v>
      </c>
    </row>
    <row r="5" spans="1:29" x14ac:dyDescent="0.25">
      <c r="A5" s="64"/>
      <c r="B5" s="24"/>
      <c r="C5" s="24"/>
      <c r="D5" s="33"/>
      <c r="E5" s="33"/>
      <c r="F5" s="33"/>
      <c r="G5" s="33"/>
      <c r="H5" s="33"/>
      <c r="I5" s="33"/>
      <c r="J5" s="33"/>
      <c r="K5" s="33"/>
      <c r="L5" s="33"/>
    </row>
    <row r="6" spans="1:29" x14ac:dyDescent="0.25">
      <c r="A6" s="64"/>
      <c r="B6" s="24"/>
      <c r="C6" s="24"/>
      <c r="D6" s="33"/>
      <c r="E6" s="33"/>
      <c r="F6" s="33"/>
      <c r="G6" s="33"/>
      <c r="H6" s="33"/>
      <c r="I6" s="33"/>
      <c r="J6" s="33"/>
      <c r="K6" s="33"/>
      <c r="L6" s="33"/>
    </row>
    <row r="7" spans="1:29" x14ac:dyDescent="0.25">
      <c r="A7" s="64"/>
      <c r="B7" s="24"/>
      <c r="C7" s="24"/>
      <c r="D7" s="33"/>
      <c r="E7" s="33"/>
      <c r="F7" s="33"/>
      <c r="G7" s="33"/>
      <c r="H7" s="33"/>
      <c r="I7" s="33"/>
      <c r="J7" s="33"/>
      <c r="K7" s="33"/>
      <c r="L7" s="33"/>
    </row>
    <row r="10" spans="1:29" ht="60" x14ac:dyDescent="0.25">
      <c r="A10" s="63" t="s">
        <v>63</v>
      </c>
      <c r="B10" s="63" t="s">
        <v>64</v>
      </c>
      <c r="C10" s="63" t="s">
        <v>98</v>
      </c>
      <c r="D10" s="63" t="s">
        <v>65</v>
      </c>
      <c r="E10" s="63" t="s">
        <v>62</v>
      </c>
      <c r="F10" s="63" t="s">
        <v>42</v>
      </c>
      <c r="G10" s="63" t="s">
        <v>43</v>
      </c>
      <c r="H10" s="63" t="s">
        <v>66</v>
      </c>
      <c r="I10" s="63" t="s">
        <v>67</v>
      </c>
      <c r="J10" s="63" t="s">
        <v>68</v>
      </c>
      <c r="K10" s="63" t="s">
        <v>69</v>
      </c>
      <c r="L10" s="63" t="s">
        <v>70</v>
      </c>
      <c r="M10" s="63" t="s">
        <v>71</v>
      </c>
      <c r="N10" s="63" t="s">
        <v>72</v>
      </c>
      <c r="P10" s="63" t="s">
        <v>142</v>
      </c>
      <c r="Q10" s="63" t="s">
        <v>62</v>
      </c>
      <c r="R10" s="63" t="s">
        <v>94</v>
      </c>
      <c r="S10" s="63" t="s">
        <v>100</v>
      </c>
      <c r="T10" s="63" t="s">
        <v>143</v>
      </c>
      <c r="U10" s="63" t="s">
        <v>98</v>
      </c>
      <c r="V10" s="63" t="s">
        <v>65</v>
      </c>
      <c r="W10" s="63" t="s">
        <v>144</v>
      </c>
      <c r="X10" s="63" t="s">
        <v>145</v>
      </c>
      <c r="Y10" s="63" t="s">
        <v>146</v>
      </c>
      <c r="Z10" s="63" t="s">
        <v>147</v>
      </c>
      <c r="AA10" s="63" t="s">
        <v>148</v>
      </c>
      <c r="AB10" s="63" t="s">
        <v>149</v>
      </c>
      <c r="AC10" s="63" t="s">
        <v>150</v>
      </c>
    </row>
    <row r="11" spans="1:29" x14ac:dyDescent="0.25">
      <c r="A11" s="65"/>
      <c r="B11" s="66"/>
      <c r="C11" s="67"/>
      <c r="D11" s="67"/>
      <c r="E11" s="11"/>
      <c r="F11" s="11"/>
      <c r="G11" s="68"/>
      <c r="H11" s="69"/>
      <c r="I11" s="11"/>
      <c r="J11" s="11"/>
      <c r="K11" s="11"/>
      <c r="L11" s="11"/>
      <c r="M11" s="12"/>
      <c r="N11" s="69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</row>
    <row r="12" spans="1:29" x14ac:dyDescent="0.25">
      <c r="A12" s="65"/>
      <c r="B12" s="66"/>
      <c r="C12" s="67"/>
      <c r="D12" s="67"/>
      <c r="E12" s="11"/>
      <c r="F12" s="11"/>
      <c r="G12" s="68"/>
      <c r="H12" s="11"/>
      <c r="I12" s="11"/>
      <c r="J12" s="11"/>
      <c r="K12" s="11"/>
      <c r="L12" s="11"/>
      <c r="M12" s="12"/>
      <c r="N12" s="12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</row>
    <row r="13" spans="1:29" x14ac:dyDescent="0.25">
      <c r="A13" s="65"/>
      <c r="B13" s="66"/>
      <c r="C13" s="67"/>
      <c r="D13" s="67"/>
      <c r="E13" s="11"/>
      <c r="F13" s="11"/>
      <c r="G13" s="68"/>
      <c r="H13" s="11"/>
      <c r="I13" s="11"/>
      <c r="J13" s="11"/>
      <c r="K13" s="11"/>
      <c r="L13" s="11"/>
      <c r="M13" s="12"/>
      <c r="N13" s="12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</row>
    <row r="14" spans="1:29" x14ac:dyDescent="0.25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</row>
    <row r="15" spans="1:29" x14ac:dyDescent="0.25"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</row>
    <row r="16" spans="1:29" x14ac:dyDescent="0.25">
      <c r="P16" s="38"/>
      <c r="Q16" s="38"/>
      <c r="R16" s="38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</row>
    <row r="17" spans="16:29" x14ac:dyDescent="0.25"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</row>
    <row r="18" spans="16:29" x14ac:dyDescent="0.25">
      <c r="P18" s="38"/>
      <c r="Q18" s="38"/>
      <c r="R18" s="38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</row>
    <row r="19" spans="16:29" x14ac:dyDescent="0.25"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</row>
    <row r="20" spans="16:29" x14ac:dyDescent="0.25">
      <c r="P20" s="38"/>
      <c r="Q20" s="38"/>
      <c r="R20" s="38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</row>
    <row r="21" spans="16:29" x14ac:dyDescent="0.25">
      <c r="P21" s="38"/>
      <c r="Q21" s="38"/>
      <c r="R21" s="38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</row>
    <row r="22" spans="16:29" x14ac:dyDescent="0.25"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</row>
  </sheetData>
  <mergeCells count="4">
    <mergeCell ref="A1:M1"/>
    <mergeCell ref="E3:H3"/>
    <mergeCell ref="I3:L3"/>
    <mergeCell ref="A3:D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24</vt:i4>
      </vt:variant>
      <vt:variant>
        <vt:lpstr>Rangos con nombre</vt:lpstr>
      </vt:variant>
      <vt:variant>
        <vt:i4>3</vt:i4>
      </vt:variant>
    </vt:vector>
  </HeadingPairs>
  <TitlesOfParts>
    <vt:vector size="27" baseType="lpstr"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26</vt:lpstr>
      <vt:lpstr>27</vt:lpstr>
      <vt:lpstr>'16'!_Toc426486436</vt:lpstr>
      <vt:lpstr>'22'!_Toc426486437</vt:lpstr>
      <vt:lpstr>'26'!_Toc426486438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diego.silva</dc:creator>
  <cp:lastModifiedBy>Paulina Matute Torres</cp:lastModifiedBy>
  <dcterms:created xsi:type="dcterms:W3CDTF">2015-08-17T18:15:08Z</dcterms:created>
  <dcterms:modified xsi:type="dcterms:W3CDTF">2025-10-01T18:48:41Z</dcterms:modified>
</cp:coreProperties>
</file>